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390" yWindow="525" windowWidth="19815" windowHeight="7365"/>
  </bookViews>
  <sheets>
    <sheet name="Form Responses 1" sheetId="1" r:id="rId1"/>
    <sheet name="DO NOT DELETE - AutoCrat Job Se" sheetId="2" state="hidden" r:id="rId2"/>
  </sheets>
  <calcPr calcId="125725"/>
</workbook>
</file>

<file path=xl/calcChain.xml><?xml version="1.0" encoding="utf-8"?>
<calcChain xmlns="http://schemas.openxmlformats.org/spreadsheetml/2006/main">
  <c r="AE692" i="1"/>
  <c r="AE691"/>
  <c r="AE690"/>
  <c r="AE689"/>
  <c r="AE688"/>
  <c r="AE687"/>
  <c r="AE686"/>
  <c r="AE685"/>
  <c r="AE684"/>
  <c r="AE683"/>
  <c r="AE682"/>
  <c r="AE681"/>
  <c r="AE680"/>
  <c r="AE679"/>
  <c r="AE678"/>
  <c r="AE677"/>
  <c r="AE676"/>
  <c r="AE675"/>
  <c r="AE674"/>
  <c r="AE673"/>
  <c r="AE672"/>
  <c r="AE671"/>
  <c r="AE670"/>
  <c r="AE669"/>
  <c r="AE668"/>
  <c r="AE667"/>
  <c r="AE666"/>
  <c r="AE665"/>
  <c r="AE664"/>
  <c r="AE663"/>
  <c r="AE662"/>
  <c r="AE661"/>
  <c r="AE660"/>
  <c r="AE659"/>
  <c r="AE658"/>
  <c r="AE657"/>
  <c r="AE656"/>
  <c r="AE655"/>
  <c r="AE654"/>
  <c r="AE653"/>
  <c r="AE652"/>
  <c r="AE651"/>
  <c r="AE650"/>
  <c r="AE649"/>
  <c r="AE648"/>
  <c r="AE647"/>
  <c r="AE646"/>
  <c r="AE645"/>
  <c r="AE644"/>
  <c r="AE643"/>
  <c r="AE642"/>
  <c r="AE641"/>
  <c r="AE640"/>
  <c r="AE639"/>
  <c r="AE638"/>
  <c r="AE637"/>
  <c r="AE636"/>
  <c r="AE635"/>
  <c r="AE634"/>
  <c r="AE633"/>
  <c r="AE632"/>
  <c r="AE631"/>
  <c r="AE630"/>
  <c r="AE629"/>
  <c r="AE628"/>
  <c r="AE627"/>
  <c r="AE626"/>
  <c r="AE625"/>
  <c r="AE624"/>
  <c r="AE623"/>
  <c r="AE622"/>
  <c r="AE621"/>
  <c r="AE620"/>
  <c r="AE619"/>
  <c r="AE618"/>
  <c r="AE617"/>
  <c r="AE616"/>
  <c r="AE615"/>
  <c r="AE614"/>
  <c r="AE613"/>
  <c r="AE612"/>
  <c r="AE611"/>
  <c r="AE610"/>
  <c r="AE609"/>
  <c r="AE608"/>
  <c r="AE607"/>
  <c r="AE606"/>
  <c r="AE605"/>
  <c r="AE604"/>
  <c r="AE603"/>
  <c r="AE602"/>
  <c r="AE601"/>
  <c r="AE600"/>
  <c r="AE599"/>
  <c r="AE598"/>
  <c r="AE597"/>
  <c r="AE596"/>
  <c r="AE595"/>
  <c r="AE594"/>
  <c r="AE593"/>
  <c r="AE592"/>
  <c r="AE591"/>
  <c r="AE590"/>
  <c r="AE589"/>
  <c r="AE588"/>
  <c r="AE587"/>
  <c r="AE586"/>
  <c r="AE585"/>
  <c r="AE584"/>
  <c r="AE583"/>
  <c r="AE582"/>
  <c r="AE581"/>
  <c r="AE580"/>
  <c r="AE579"/>
  <c r="AE578"/>
  <c r="AE577"/>
  <c r="AE576"/>
  <c r="AE575"/>
  <c r="AE574"/>
  <c r="AE573"/>
  <c r="AE572"/>
  <c r="AE571"/>
  <c r="AE570"/>
  <c r="AE569"/>
  <c r="AE568"/>
  <c r="AE567"/>
  <c r="AE566"/>
  <c r="AE565"/>
  <c r="AE564"/>
  <c r="AE563"/>
  <c r="AE562"/>
  <c r="AE561"/>
  <c r="AE560"/>
  <c r="AE559"/>
  <c r="AE558"/>
  <c r="AE557"/>
  <c r="AE556"/>
  <c r="AE555"/>
  <c r="AE554"/>
  <c r="AE553"/>
  <c r="AE552"/>
  <c r="AE551"/>
  <c r="AE550"/>
  <c r="AE549"/>
  <c r="AE548"/>
  <c r="AE547"/>
  <c r="AE546"/>
  <c r="AE545"/>
  <c r="AE544"/>
  <c r="AE543"/>
  <c r="AE542"/>
  <c r="AE541"/>
  <c r="AE540"/>
  <c r="AE539"/>
  <c r="AE538"/>
  <c r="AE537"/>
  <c r="AE536"/>
  <c r="AE535"/>
  <c r="AE534"/>
  <c r="AE533"/>
  <c r="AE532"/>
  <c r="AE531"/>
  <c r="AE530"/>
  <c r="AE529"/>
  <c r="AE528"/>
  <c r="AE527"/>
  <c r="AE526"/>
  <c r="AE525"/>
  <c r="AE524"/>
  <c r="AE523"/>
  <c r="AE522"/>
  <c r="AE521"/>
  <c r="AE520"/>
  <c r="AE519"/>
  <c r="AE518"/>
  <c r="AE517"/>
  <c r="AE516"/>
  <c r="AE515"/>
  <c r="AE514"/>
  <c r="AE513"/>
  <c r="AE512"/>
  <c r="AE511"/>
  <c r="AE510"/>
  <c r="AE509"/>
  <c r="AE508"/>
  <c r="AE507"/>
  <c r="AE506"/>
  <c r="AE505"/>
  <c r="AE504"/>
  <c r="AE503"/>
  <c r="AE502"/>
  <c r="AE501"/>
  <c r="AE500"/>
  <c r="AE499"/>
  <c r="AE498"/>
  <c r="AE497"/>
  <c r="AE496"/>
  <c r="AE495"/>
  <c r="AE494"/>
  <c r="AE493"/>
  <c r="AE492"/>
  <c r="AE491"/>
  <c r="AE490"/>
  <c r="AE489"/>
  <c r="AE488"/>
  <c r="AE487"/>
  <c r="AE486"/>
  <c r="AE485"/>
  <c r="AE484"/>
  <c r="AE483"/>
  <c r="AE482"/>
  <c r="AE481"/>
  <c r="AE480"/>
  <c r="AE479"/>
  <c r="AE478"/>
  <c r="AE477"/>
  <c r="AE476"/>
  <c r="AE475"/>
  <c r="AE474"/>
  <c r="AE473"/>
  <c r="AE472"/>
  <c r="AE471"/>
  <c r="AE470"/>
  <c r="AE469"/>
  <c r="AE468"/>
  <c r="AE467"/>
  <c r="AE466"/>
  <c r="AE465"/>
  <c r="AE464"/>
  <c r="AE463"/>
  <c r="AE462"/>
  <c r="AE461"/>
  <c r="AE460"/>
  <c r="AE459"/>
  <c r="AE458"/>
  <c r="AE457"/>
  <c r="AE456"/>
  <c r="AE455"/>
  <c r="AE454"/>
  <c r="AE453"/>
  <c r="AE452"/>
  <c r="AE451"/>
  <c r="AE450"/>
  <c r="AE449"/>
  <c r="AE448"/>
  <c r="AE447"/>
  <c r="AE446"/>
  <c r="AE445"/>
  <c r="AE444"/>
  <c r="AE443"/>
  <c r="AE442"/>
  <c r="AE441"/>
  <c r="AE440"/>
  <c r="AE439"/>
  <c r="AE438"/>
  <c r="AE437"/>
  <c r="AE436"/>
  <c r="AE435"/>
  <c r="AE434"/>
  <c r="AE433"/>
  <c r="AE432"/>
  <c r="AE431"/>
  <c r="AE430"/>
  <c r="AE429"/>
  <c r="AE428"/>
  <c r="AE427"/>
  <c r="AE426"/>
  <c r="AE425"/>
  <c r="AE424"/>
  <c r="AE423"/>
  <c r="AE422"/>
  <c r="AE421"/>
  <c r="AE420"/>
  <c r="AE419"/>
  <c r="AE418"/>
  <c r="AE417"/>
  <c r="AE416"/>
  <c r="AE415"/>
  <c r="AE414"/>
  <c r="AE413"/>
  <c r="AE412"/>
  <c r="AE411"/>
  <c r="AE410"/>
  <c r="AE409"/>
  <c r="AE408"/>
  <c r="AE407"/>
  <c r="AE406"/>
  <c r="AE405"/>
  <c r="AE404"/>
  <c r="AE403"/>
  <c r="AE402"/>
  <c r="AE401"/>
  <c r="AE400"/>
  <c r="AE399"/>
  <c r="AE398"/>
  <c r="AE397"/>
  <c r="AE396"/>
  <c r="AE395"/>
  <c r="AE394"/>
  <c r="AE393"/>
  <c r="AE392"/>
  <c r="AE391"/>
  <c r="AE390"/>
  <c r="AE389"/>
  <c r="AE388"/>
  <c r="AE387"/>
  <c r="AE386"/>
  <c r="AE385"/>
  <c r="AE384"/>
  <c r="AE383"/>
  <c r="AE382"/>
  <c r="AE381"/>
  <c r="AE380"/>
  <c r="AE379"/>
  <c r="AE378"/>
  <c r="AE377"/>
  <c r="AE376"/>
  <c r="AE375"/>
  <c r="AE374"/>
  <c r="AE373"/>
  <c r="AE372"/>
  <c r="AE371"/>
  <c r="AE370"/>
  <c r="AE369"/>
  <c r="AE368"/>
  <c r="AE367"/>
  <c r="AE366"/>
  <c r="AE365"/>
  <c r="AE364"/>
  <c r="AE363"/>
  <c r="AE362"/>
  <c r="AE361"/>
  <c r="AE360"/>
  <c r="AE359"/>
  <c r="AE358"/>
  <c r="AE357"/>
  <c r="AE356"/>
  <c r="AE355"/>
  <c r="AE354"/>
  <c r="AE353"/>
  <c r="AE352"/>
  <c r="AE351"/>
  <c r="AE350"/>
  <c r="AE349"/>
  <c r="AE348"/>
  <c r="AE347"/>
  <c r="AE346"/>
  <c r="AE345"/>
  <c r="AE344"/>
  <c r="AE343"/>
  <c r="AE342"/>
  <c r="AE341"/>
  <c r="AE340"/>
  <c r="AE339"/>
  <c r="AE338"/>
  <c r="AE337"/>
  <c r="AE336"/>
  <c r="AE335"/>
  <c r="AE334"/>
  <c r="AE333"/>
  <c r="AE332"/>
  <c r="AE331"/>
  <c r="AE330"/>
  <c r="AE329"/>
  <c r="AE328"/>
  <c r="AE327"/>
  <c r="AE326"/>
  <c r="AE325"/>
  <c r="AE324"/>
  <c r="AE323"/>
  <c r="AE322"/>
  <c r="AE321"/>
  <c r="AE320"/>
  <c r="AE319"/>
  <c r="AE318"/>
  <c r="AE317"/>
  <c r="AE316"/>
  <c r="AE315"/>
  <c r="AE314"/>
  <c r="AE313"/>
  <c r="AE312"/>
  <c r="AE311"/>
  <c r="AE310"/>
  <c r="AE309"/>
  <c r="AE308"/>
  <c r="AE307"/>
  <c r="AE306"/>
  <c r="AE305"/>
  <c r="AE304"/>
  <c r="AE302"/>
  <c r="AE301"/>
  <c r="AE300"/>
  <c r="AE299"/>
  <c r="AE298"/>
  <c r="AE297"/>
  <c r="AE296"/>
  <c r="AE295"/>
  <c r="AE294"/>
  <c r="AE293"/>
  <c r="AE292"/>
  <c r="AE291"/>
  <c r="AE290"/>
  <c r="AE289"/>
  <c r="AE288"/>
  <c r="AE287"/>
  <c r="AE286"/>
  <c r="AE285"/>
  <c r="AE284"/>
  <c r="AE283"/>
  <c r="AE282"/>
  <c r="AE281"/>
  <c r="AE280"/>
  <c r="AE279"/>
  <c r="AE278"/>
  <c r="AE277"/>
  <c r="AE276"/>
  <c r="AE275"/>
  <c r="AE274"/>
  <c r="AE273"/>
  <c r="AE272"/>
  <c r="AE271"/>
  <c r="AE270"/>
  <c r="AE269"/>
  <c r="AE268"/>
  <c r="AE267"/>
  <c r="AE266"/>
  <c r="AE265"/>
  <c r="AE264"/>
  <c r="AE263"/>
  <c r="AE262"/>
  <c r="AE261"/>
  <c r="AE260"/>
  <c r="AE259"/>
  <c r="AE258"/>
  <c r="AE257"/>
  <c r="AE256"/>
  <c r="AE255"/>
  <c r="AE254"/>
  <c r="AE253"/>
  <c r="AE252"/>
  <c r="AE251"/>
  <c r="AE250"/>
  <c r="AE249"/>
  <c r="AE248"/>
  <c r="AE247"/>
  <c r="AE246"/>
  <c r="AE245"/>
  <c r="AE244"/>
  <c r="AE243"/>
  <c r="AE242"/>
  <c r="AE241"/>
  <c r="AE240"/>
  <c r="AE239"/>
  <c r="AE238"/>
  <c r="AE237"/>
  <c r="AE236"/>
  <c r="AE235"/>
  <c r="AE234"/>
  <c r="AE233"/>
  <c r="AE232"/>
  <c r="AE231"/>
  <c r="AE230"/>
  <c r="AE229"/>
  <c r="AE228"/>
  <c r="AE227"/>
  <c r="AE226"/>
  <c r="AE225"/>
  <c r="AE224"/>
  <c r="AE223"/>
  <c r="AE222"/>
  <c r="AE221"/>
  <c r="AE220"/>
  <c r="AE219"/>
  <c r="AE218"/>
  <c r="AE217"/>
  <c r="AE216"/>
  <c r="AE215"/>
  <c r="AE214"/>
  <c r="AE213"/>
  <c r="AE212"/>
  <c r="AE211"/>
  <c r="AE210"/>
  <c r="AE209"/>
  <c r="AE208"/>
  <c r="AE207"/>
  <c r="AE206"/>
  <c r="AE205"/>
  <c r="AE204"/>
  <c r="AE203"/>
  <c r="AE202"/>
  <c r="AE201"/>
  <c r="AE200"/>
  <c r="AE199"/>
  <c r="AE198"/>
  <c r="AE197"/>
  <c r="AE196"/>
  <c r="AE195"/>
  <c r="AE194"/>
  <c r="AE193"/>
  <c r="AE192"/>
  <c r="AE191"/>
  <c r="AE190"/>
  <c r="AE189"/>
  <c r="AE188"/>
  <c r="AE187"/>
  <c r="AE186"/>
  <c r="AE185"/>
  <c r="AE184"/>
  <c r="AE183"/>
  <c r="AE182"/>
  <c r="AE181"/>
  <c r="AE180"/>
  <c r="AE179"/>
  <c r="AE178"/>
  <c r="AE177"/>
  <c r="AE176"/>
  <c r="AE175"/>
  <c r="AE174"/>
  <c r="AE173"/>
  <c r="AE172"/>
  <c r="AE171"/>
  <c r="AE170"/>
  <c r="AE169"/>
  <c r="AE168"/>
  <c r="AE167"/>
  <c r="AE166"/>
  <c r="AE165"/>
  <c r="AE164"/>
  <c r="AE163"/>
  <c r="AE162"/>
  <c r="AE161"/>
  <c r="AE160"/>
  <c r="AE159"/>
  <c r="AE158"/>
  <c r="AE157"/>
  <c r="AE156"/>
  <c r="AE155"/>
  <c r="AE154"/>
  <c r="AE153"/>
  <c r="AE152"/>
  <c r="AE151"/>
  <c r="AE150"/>
  <c r="AE149"/>
  <c r="AE148"/>
  <c r="AE147"/>
  <c r="AE146"/>
  <c r="AE145"/>
  <c r="AE144"/>
  <c r="AE143"/>
  <c r="AE142"/>
  <c r="AE141"/>
  <c r="AE140"/>
  <c r="AE139"/>
  <c r="AE138"/>
  <c r="AE137"/>
  <c r="AE136"/>
  <c r="AE135"/>
  <c r="AE134"/>
  <c r="AE133"/>
  <c r="AE132"/>
  <c r="AE131"/>
  <c r="AE130"/>
  <c r="AE129"/>
  <c r="AE128"/>
  <c r="AE127"/>
  <c r="AE126"/>
  <c r="AE125"/>
  <c r="AE124"/>
  <c r="AE123"/>
  <c r="AE122"/>
  <c r="AE121"/>
  <c r="AE120"/>
  <c r="AE119"/>
  <c r="AE118"/>
  <c r="AE117"/>
  <c r="AE116"/>
  <c r="AE115"/>
  <c r="AE114"/>
  <c r="AE113"/>
  <c r="AE112"/>
  <c r="AE111"/>
  <c r="AE110"/>
  <c r="AE109"/>
  <c r="AE108"/>
  <c r="AE107"/>
  <c r="AE106"/>
  <c r="AE105"/>
  <c r="AE104"/>
  <c r="AE103"/>
  <c r="AE102"/>
  <c r="AE101"/>
  <c r="AE100"/>
  <c r="AE99"/>
  <c r="AE98"/>
  <c r="AE97"/>
  <c r="AE96"/>
  <c r="AE95"/>
  <c r="AE94"/>
  <c r="AE93"/>
  <c r="AE92"/>
  <c r="AE91"/>
  <c r="AE90"/>
  <c r="AE89"/>
  <c r="AE88"/>
  <c r="AE87"/>
  <c r="AE86"/>
  <c r="AE85"/>
  <c r="AE84"/>
  <c r="AE83"/>
  <c r="AE82"/>
  <c r="AE81"/>
  <c r="AE80"/>
  <c r="AE79"/>
  <c r="AE78"/>
  <c r="AE77"/>
  <c r="AE76"/>
  <c r="AE75"/>
  <c r="AE74"/>
  <c r="AE73"/>
  <c r="AE72"/>
  <c r="AE71"/>
  <c r="AE70"/>
  <c r="AE69"/>
  <c r="AE68"/>
  <c r="AE67"/>
  <c r="AE66"/>
  <c r="AE65"/>
  <c r="AE64"/>
  <c r="AE63"/>
  <c r="AE62"/>
  <c r="AE61"/>
  <c r="AE60"/>
  <c r="AE59"/>
  <c r="AE58"/>
  <c r="AE57"/>
  <c r="AE56"/>
  <c r="AE55"/>
  <c r="AE54"/>
  <c r="AE53"/>
  <c r="AE52"/>
  <c r="AE51"/>
  <c r="AE50"/>
  <c r="AE49"/>
  <c r="AE48"/>
  <c r="AE47"/>
  <c r="AE46"/>
  <c r="AE45"/>
  <c r="AE44"/>
  <c r="AE43"/>
  <c r="AE42"/>
  <c r="AE41"/>
  <c r="AE40"/>
  <c r="AE39"/>
  <c r="AE38"/>
  <c r="AE37"/>
  <c r="AE36"/>
  <c r="AE35"/>
  <c r="AE34"/>
  <c r="AE33"/>
  <c r="AE32"/>
  <c r="AE31"/>
  <c r="AE30"/>
  <c r="AE29"/>
  <c r="AE28"/>
  <c r="AE27"/>
  <c r="AE26"/>
  <c r="AE25"/>
  <c r="AE24"/>
  <c r="AE23"/>
  <c r="AE22"/>
  <c r="AE21"/>
  <c r="AE20"/>
  <c r="AE19"/>
  <c r="AE18"/>
  <c r="AE17"/>
  <c r="AE16"/>
  <c r="AE15"/>
  <c r="AE14"/>
  <c r="AE13"/>
  <c r="AE12"/>
  <c r="AE11"/>
  <c r="AE10"/>
  <c r="AE9"/>
  <c r="AE8"/>
  <c r="AE7"/>
  <c r="AE6"/>
  <c r="AE5"/>
  <c r="AE4"/>
  <c r="AE3"/>
</calcChain>
</file>

<file path=xl/sharedStrings.xml><?xml version="1.0" encoding="utf-8"?>
<sst xmlns="http://schemas.openxmlformats.org/spreadsheetml/2006/main" count="19395" uniqueCount="4770">
  <si>
    <t>Timestamp</t>
  </si>
  <si>
    <t>Email Address</t>
  </si>
  <si>
    <t>Score</t>
  </si>
  <si>
    <t>नाव : (तुम्हाला प्रमाणपत्रावर हवे आहे तसे लिहा. प्रमाणपत्र मराठीत आहे.)</t>
  </si>
  <si>
    <t>महाविद्यालयाचे नाव:</t>
  </si>
  <si>
    <t>तुमच्या पदवी / पदव्युत्तर वा इतर शिक्षणाची खालीलपैकी योग्य ती शाखा निवडा.</t>
  </si>
  <si>
    <t>खालीलपैकी तुमचा योग्य वयोगट निवडा.</t>
  </si>
  <si>
    <t>साधना साप्ताहिकाचा पहिला युवा दिवाळी अंक .....प्रकाशित झाला.</t>
  </si>
  <si>
    <t>युवा दिवाळी अंक काढण्यामागे.... उद्देश असल्याचे दिसून येते.                  अ.साधनाची वाढ व विस्तार करणे  ब.वाचन संस्कृतीचा प्रचार व प्रसार करणे क.युवकांमध्ये सर्जनशील जगण्याविषयीचे भान जागृत करणे                        ड.यापैकी सर्व</t>
  </si>
  <si>
    <t>मनमोहन सिंग यांच्या तीन मुली या लेखातून डॉक्टर मनमोहन सिंग यांच्यातील  .....ठळकपणे दिसून येतो.</t>
  </si>
  <si>
    <t>दमन सिंग यांनी वक्तृत्व स्पर्धेसाठी तिची मोठी बहीण उपिंदर हा विषय निवडला. कारण उपिंदर...                             अ.अभ्यासू ,हुशार व विचारी होती.           ब. तिची थोरली बहीण होती.              क.व्यक्ती स्वातंत्र्यासाठी लढणारी बंडखोर होती.                                            ड.तिच्यामुळे त्यांनाही तसे स्वातंत्र्य मिळवणे सोपे गेले.</t>
  </si>
  <si>
    <t>डॉ.नरेंद्र दाभोळकर यांनी...... ही पहिली संस्था काढली.</t>
  </si>
  <si>
    <t xml:space="preserve"> डॉ. शैला दाभोळकर यांनी आपल्या संपूर्ण वैवाहिक जीवनात.... हा अलिखित करार जसाच्या तसा पूर्ण पाळला.</t>
  </si>
  <si>
    <t>.......या दैनिकाने निखिल वागळे यांना खूप प्रसिद्धी दिली.</t>
  </si>
  <si>
    <t>आयबीएन लोकमत पूर्वीचा निखिल या लेखातून प्रामुख्याने......ठळकपणे दिसून येतो.</t>
  </si>
  <si>
    <t>बहादूर थापा ने भर बाजारात त्या मध्यस्थाचा मुडदा पाडला. कारण....</t>
  </si>
  <si>
    <t>अल्लाउद्दीनचा दिवा या लेखाची मध्यवर्ती कल्पना तरुणाईतील....... ही आहे.</t>
  </si>
  <si>
    <t>तरुणाईला........ अस्तित्वहीन करून टाकले आहे.                        अ.अल्लाउद्दीनच्या दिव्याने  ब.अल्लाउद्दीनच्या दिव्यातील राक्षसाने क.बेकारीने                                           ड. राजकारण्यांनी</t>
  </si>
  <si>
    <t>युवा दिवाळी अंक 2014 च्या मुखपृष्ठावरील चित्र..... या चित्रकाराचे आहे.</t>
  </si>
  <si>
    <t>वर्ल्ड ट्रेड सेंटर हे न्यूयॉर्क शहराचं.... होतं.</t>
  </si>
  <si>
    <t>आपला धर्म, आपला देव आपणच शोधायचा असतो. असे.... यांनी म्हटले आहे.</t>
  </si>
  <si>
    <t>एका सेक्युलर कॉलेजची गोष्ट या लेखातून प्रामुख्याने......याचे महत्त्व स्पष्ट होते.</t>
  </si>
  <si>
    <t>आम्ही अमाप पैसा कमावला. पण शेवटी या पैशात समाधान नाही. असे कोण सांगत आहे?  अ.बिल गेट्स  ब. वॉरन बफे क.अझिम प्रेमजी  ड. यापैकी सर्व</t>
  </si>
  <si>
    <t>या जीवनाचा काय करू?  या लेखाची मध्यवर्ती कल्पना कोणती आहे?</t>
  </si>
  <si>
    <t>म्यानस सर्च फोर मिनिंग हे पुस्तक कोणी लिहिले?</t>
  </si>
  <si>
    <t>नागराज मंजुळे यांच्या फॅन्ड्री या सिनेमात शिक्षकाची भूमिका कोणी केली आहे?</t>
  </si>
  <si>
    <t>*फॅन्ड्री आधीचा मी*हा लेख प्रामुख्याने नागराज मंजुळे यांच्या......चा प्रवास आहे.</t>
  </si>
  <si>
    <t>या उपक्रमाविषयीची तुमची मते, सूचना, कल्पना, अभिप्राय थोडक्यात लिहा.</t>
  </si>
  <si>
    <t>Merged Doc ID - युवा वाचन संस्कार रुजवणूक प्रकल्प</t>
  </si>
  <si>
    <t>Merged Doc URL - युवा वाचन संस्कार रुजवणूक प्रकल्प</t>
  </si>
  <si>
    <t>Link to merged Doc - युवा वाचन संस्कार रुजवणूक प्रकल्प</t>
  </si>
  <si>
    <t>Document Merge Status - युवा वाचन संस्कार रुजवणूक प्रकल्प</t>
  </si>
  <si>
    <t>shindebhagwat1982@gmail.com</t>
  </si>
  <si>
    <t xml:space="preserve">डॉ. शिंदे भागवत आसाराम </t>
  </si>
  <si>
    <t xml:space="preserve">स्वामी सहजानंद भारती कॉलेज ऑफ एज्युकेशन श्रीरामपूर </t>
  </si>
  <si>
    <t>शिक्षणशास्त्र</t>
  </si>
  <si>
    <t>३० पेक्षा जास्त</t>
  </si>
  <si>
    <t>फक्त ड</t>
  </si>
  <si>
    <t>सुजाण पालक</t>
  </si>
  <si>
    <t>फक्त अ, क व ड</t>
  </si>
  <si>
    <t>एकता</t>
  </si>
  <si>
    <t>घर चालवण्यासाठी स्वतः पैसे मिळविणे</t>
  </si>
  <si>
    <t>महानगर</t>
  </si>
  <si>
    <t>तत्वनिष्ठ संपादक</t>
  </si>
  <si>
    <t>त्याने बहादुरच्या प्रेयसीला कोट्यावर विकले होते.</t>
  </si>
  <si>
    <t>सोशल मीडिया एडिक्शन</t>
  </si>
  <si>
    <t>फक्त अ व ब</t>
  </si>
  <si>
    <t>दाली</t>
  </si>
  <si>
    <t>स्टेटमेंट</t>
  </si>
  <si>
    <t>मन्सूरअली</t>
  </si>
  <si>
    <t>धर्मनिरपेक्षता</t>
  </si>
  <si>
    <t>जीवनाचे प्रयोजन</t>
  </si>
  <si>
    <t>व्हिक्टर फ्रँकल</t>
  </si>
  <si>
    <t>प्रा. संजय चौधरी</t>
  </si>
  <si>
    <t>आत्मशोध</t>
  </si>
  <si>
    <t>छान आहे.</t>
  </si>
  <si>
    <t>1GpqZHJd13FI6bjxze2HJBU2XjHp54lzz</t>
  </si>
  <si>
    <t>https://drive.google.com/file/d/1GpqZHJd13FI6bjxze2HJBU2XjHp54lzz/view?usp=drivesdk</t>
  </si>
  <si>
    <t>Document successfully created; Document successfully merged; PDF created; Emails Sent: [To: shindebhagwat1982@gmail.com]; Run via form trigger as shindebhagwat1982@gmail.com; Timestamp: Jan 27 2021 2:49 AM</t>
  </si>
  <si>
    <t>mengalnhs@gmail.com</t>
  </si>
  <si>
    <t>मेंगाळ नारायण हेमाजी</t>
  </si>
  <si>
    <t>स्वामी सहजानंद भारती कॉलेज ऑफ एज्युकेशन, श्रीरामपुर</t>
  </si>
  <si>
    <t>महाराष्ट्र अंधश्रद्धा निर्मूलन समिती</t>
  </si>
  <si>
    <t>आयबीएन लोकमत</t>
  </si>
  <si>
    <t>फक्त क व ड</t>
  </si>
  <si>
    <t>Very nice</t>
  </si>
  <si>
    <t>1ruXD_FuACuvl_CiaeaMFzl7ftq0K7j4J</t>
  </si>
  <si>
    <t>https://drive.google.com/file/d/1ruXD_FuACuvl_CiaeaMFzl7ftq0K7j4J/view?usp=drivesdk</t>
  </si>
  <si>
    <t>Document successfully created; Document successfully merged; PDF created; Emails Sent: [To: mengalnhs@gmail.com]; Run via form trigger as shindebhagwat1982@gmail.com; Timestamp: Jan 27 2021 3:58 AM</t>
  </si>
  <si>
    <t>subhashbadhan9@gmail.com</t>
  </si>
  <si>
    <t>सुभाष बाबुलाल बधान</t>
  </si>
  <si>
    <t>शासकीय माध्यमिक व उच्च माध्यमिक आश्रमशाळा ननाशी तालुका दिंडोरी जिल्हा नाशिक</t>
  </si>
  <si>
    <t>विज्ञान</t>
  </si>
  <si>
    <t>अर्थशास्त्राचा अभ्यासक</t>
  </si>
  <si>
    <t>डॉक्टरांवर मनापासून प्रेम करणे</t>
  </si>
  <si>
    <t>बंडखोर पत्रकार</t>
  </si>
  <si>
    <t>बहादुर मनोविकृत झाला होता.</t>
  </si>
  <si>
    <t>राजकिय सत्तासंघर्ष</t>
  </si>
  <si>
    <t>इसाडीत डंकन</t>
  </si>
  <si>
    <t>प्रेस्टिज पॉईंट</t>
  </si>
  <si>
    <t>राज कमरूद्दिन</t>
  </si>
  <si>
    <t>फक्त अ</t>
  </si>
  <si>
    <t>जीवनाची नश्वरता</t>
  </si>
  <si>
    <t>उपक्रम छान आहे
वाचनाची आवड निर्माण करणे आवश्यक आहे</t>
  </si>
  <si>
    <t>1Ub4vtABABfDE7VB113iPWzcUTr8SPR9o</t>
  </si>
  <si>
    <t>https://drive.google.com/file/d/1Ub4vtABABfDE7VB113iPWzcUTr8SPR9o/view?usp=drivesdk</t>
  </si>
  <si>
    <t>Document successfully created; Document successfully merged; PDF created; Emails Sent: [To: subhashbadhan9@gmail.com]; Run via form trigger as shindebhagwat1982@gmail.com; Timestamp: Jan 27 2021 8:52 AM</t>
  </si>
  <si>
    <t>manojgangurde109@yahoo.co.in</t>
  </si>
  <si>
    <t>गांगुर्डे मनोज सुरेश</t>
  </si>
  <si>
    <t>शासकीय आश्रमशाळा दळवट</t>
  </si>
  <si>
    <t>२६-३०</t>
  </si>
  <si>
    <t>युवा क्रांती दल</t>
  </si>
  <si>
    <t>आर्थिक विवंचनेत अडकलेला माणूस</t>
  </si>
  <si>
    <t>अर्नेस्ट हेमिंग्वे</t>
  </si>
  <si>
    <t>वैभव</t>
  </si>
  <si>
    <t>शिक्षण</t>
  </si>
  <si>
    <t>प्रा.विजय चौधरी</t>
  </si>
  <si>
    <t xml:space="preserve">हा उपक्रम खूपच छान आहे. </t>
  </si>
  <si>
    <t>1zyT0_0s9qa4T5qOZQKuZulp4qzaQMfXH</t>
  </si>
  <si>
    <t>https://drive.google.com/file/d/1zyT0_0s9qa4T5qOZQKuZulp4qzaQMfXH/view?usp=drivesdk</t>
  </si>
  <si>
    <t>Document successfully created; Document successfully merged; PDF created; Emails Sent: [To: manojgangurde109@yahoo.co.in]; Run via form trigger as shindebhagwat1982@gmail.com; Timestamp: Jan 27 2021 9:17 AM</t>
  </si>
  <si>
    <t>akshaydahifale13@gmail.com</t>
  </si>
  <si>
    <t>Marathi</t>
  </si>
  <si>
    <t>Art, science and commerce College Rahuri</t>
  </si>
  <si>
    <t>वाणिज्य</t>
  </si>
  <si>
    <t>१६-२०</t>
  </si>
  <si>
    <t>फक्त क</t>
  </si>
  <si>
    <t>मुलांचे पालन-पोषण करणे</t>
  </si>
  <si>
    <t>चंदेरी</t>
  </si>
  <si>
    <t>फक्त ब</t>
  </si>
  <si>
    <t>चिन्मय दामले</t>
  </si>
  <si>
    <t>प्रा. अजय चौधरी</t>
  </si>
  <si>
    <t>आत्मप्रेम</t>
  </si>
  <si>
    <t>उत्कृष्ट</t>
  </si>
  <si>
    <t>1FKOQ_bndS1BbafSyH64DsHsOfOcA3uaN</t>
  </si>
  <si>
    <t>https://drive.google.com/file/d/1FKOQ_bndS1BbafSyH64DsHsOfOcA3uaN/view?usp=drivesdk</t>
  </si>
  <si>
    <t>Document successfully created; Document successfully merged; PDF created; Emails Sent: [To: akshaydahifale13@gmail.com]; Run via form trigger as shindebhagwat1982@gmail.com; Timestamp: Jan 27 2021 9:48 AM</t>
  </si>
  <si>
    <t>jogeshwariakhadarahuri@email.com</t>
  </si>
  <si>
    <t xml:space="preserve">गाढे कृष्णा सुधाकर </t>
  </si>
  <si>
    <t xml:space="preserve">कला, विज्ञान व वाणिज्य महाविद्यालय राहुरी </t>
  </si>
  <si>
    <t>बहादुरला त्याचा खूप राग आला होता.</t>
  </si>
  <si>
    <t>भूषण</t>
  </si>
  <si>
    <t>डॉ. अभय बंग</t>
  </si>
  <si>
    <t>आत्मानुभूती</t>
  </si>
  <si>
    <t>आज कालच्या मोबाईल च्या युगात तरूण पिढी ही वाचनापासून वंचित होत चालली आहे . तरूण वयोगटातील विद्यार्थ्यांला वाचनाची आवड निर्माण व्हायलाच  हवी .</t>
  </si>
  <si>
    <t>1izQ-MQSIYoqqc0VOBb3PaQwDvFOzHl9x</t>
  </si>
  <si>
    <t>https://drive.google.com/file/d/1izQ-MQSIYoqqc0VOBb3PaQwDvFOzHl9x/view?usp=drivesdk</t>
  </si>
  <si>
    <t>Document successfully created; Document successfully merged; PDF created; Emails Sent: [To: jogeshwariakhadarahuri@email.com]; Run via form trigger as shindebhagwat1982@gmail.com; Timestamp: Jan 27 2021 9:51 AM</t>
  </si>
  <si>
    <t>sangaleravi76@gmail.com</t>
  </si>
  <si>
    <t>रवि भिकाजी सांगळे</t>
  </si>
  <si>
    <t>कला विज्ञान आणि वाणिज्य महाविद्यालय राहुरी</t>
  </si>
  <si>
    <t>आदर्श पिता</t>
  </si>
  <si>
    <t>मेहरबानू</t>
  </si>
  <si>
    <t>1qudHRzfqQ2x71rthtvgnbBaWkwuA5s9v</t>
  </si>
  <si>
    <t>https://drive.google.com/file/d/1qudHRzfqQ2x71rthtvgnbBaWkwuA5s9v/view?usp=drivesdk</t>
  </si>
  <si>
    <t>Document successfully created; Document successfully merged; PDF created; Emails Sent: [To: sangaleravi76@gmail.com]; Run via form trigger as shindebhagwat1982@gmail.com; Timestamp: Jan 27 2021 10:08 AM</t>
  </si>
  <si>
    <t>mayuedu048@gmail.com</t>
  </si>
  <si>
    <t xml:space="preserve">मयुरी शरद शिंदे </t>
  </si>
  <si>
    <t xml:space="preserve">Emrs pimpalner </t>
  </si>
  <si>
    <t>उद्यमशीलता</t>
  </si>
  <si>
    <t>आत्माभिव्यक्ती</t>
  </si>
  <si>
    <t xml:space="preserve">छान उपक्रम </t>
  </si>
  <si>
    <t>10Eo_i6BMQBFLzdIbIifwGqFABrJG7hJi</t>
  </si>
  <si>
    <t>https://drive.google.com/file/d/10Eo_i6BMQBFLzdIbIifwGqFABrJG7hJi/view?usp=drivesdk</t>
  </si>
  <si>
    <t>Document successfully created; Document successfully merged; PDF created; Emails Sent: [To: mayuedu048@gmail.com]; Run via form trigger as shindebhagwat1982@gmail.com; Timestamp: Jan 27 2021 10:10 AM</t>
  </si>
  <si>
    <t>tusharrupnar@gimail.com</t>
  </si>
  <si>
    <t>Tushar Raosaheb Rupnar</t>
  </si>
  <si>
    <t>Rahuri collage</t>
  </si>
  <si>
    <t>जीवनातील सुख-दुःखे</t>
  </si>
  <si>
    <t>यापैकी कोणीही नाही</t>
  </si>
  <si>
    <t xml:space="preserve">Very nice
</t>
  </si>
  <si>
    <t>1Toikls_H69j29Iu94WYICqlYnHv-AlyQ</t>
  </si>
  <si>
    <t>https://drive.google.com/file/d/1Toikls_H69j29Iu94WYICqlYnHv-AlyQ/view?usp=drivesdk</t>
  </si>
  <si>
    <t>Document successfully created; Document successfully merged; PDF created; Emails Sent: [To: tusharrupnar@gimail.com]; Run via form trigger as shindebhagwat1982@gmail.com; Timestamp: Jan 27 2021 10:17 AM</t>
  </si>
  <si>
    <t>dhanu191096@gmail.com</t>
  </si>
  <si>
    <t xml:space="preserve">धनश्री सुरेखा शरद शिंदे </t>
  </si>
  <si>
    <t>उत्तर महाराष्ट्र विद्यापीठ जळगाव</t>
  </si>
  <si>
    <t>२१-२५</t>
  </si>
  <si>
    <t xml:space="preserve">उत्तम </t>
  </si>
  <si>
    <t>11IKVY7W0rCXiwzz38LqJ5lLyKpIMxO1i</t>
  </si>
  <si>
    <t>https://drive.google.com/file/d/11IKVY7W0rCXiwzz38LqJ5lLyKpIMxO1i/view?usp=drivesdk</t>
  </si>
  <si>
    <t>Document successfully created; Document successfully merged; PDF created; Emails Sent: [To: dhanu191096@gmail.com]; Run via form trigger as shindebhagwat1982@gmail.com; Timestamp: Jan 27 2021 10:20 AM</t>
  </si>
  <si>
    <t>valviganesh2017@gmail.com</t>
  </si>
  <si>
    <t>गणेश मांगठा वळवी</t>
  </si>
  <si>
    <t>EMRS pimpalner</t>
  </si>
  <si>
    <t>पुढील शिक्षण घेणे</t>
  </si>
  <si>
    <t>ड्रग्ज एडिक्शन</t>
  </si>
  <si>
    <t>Mast aahe people and boys grils etc</t>
  </si>
  <si>
    <t>1MUNRaUaDW02rZU7CVPwsbcW8EDtDyT3k</t>
  </si>
  <si>
    <t>https://drive.google.com/file/d/1MUNRaUaDW02rZU7CVPwsbcW8EDtDyT3k/view?usp=drivesdk</t>
  </si>
  <si>
    <t>Document successfully created; Document successfully merged; PDF created; Emails Sent: [To: valviganesh2017@gmail.com]; Run via form trigger as shindebhagwat1982@gmail.com; Timestamp: Jan 27 2021 10:35 AM</t>
  </si>
  <si>
    <t>naikdipaknaik7@gmail.com</t>
  </si>
  <si>
    <t>Eklavya model residential public school pimpalner</t>
  </si>
  <si>
    <t>आम्हाला चांगला  वाटत आहे</t>
  </si>
  <si>
    <t>1u7ZLbMT3p96ItPqyiT_RVg_T0mJBGi13</t>
  </si>
  <si>
    <t>https://drive.google.com/file/d/1u7ZLbMT3p96ItPqyiT_RVg_T0mJBGi13/view?usp=drivesdk</t>
  </si>
  <si>
    <t>Document successfully created; Document successfully merged; PDF created; Emails Sent: [To: naikdipaknaik7@gmail.com]; Run via form trigger as shindebhagwat1982@gmail.com; Timestamp: Jan 27 2021 10:43 AM</t>
  </si>
  <si>
    <t>sandeep.irole20@gmail.com</t>
  </si>
  <si>
    <t xml:space="preserve"> डॉ.संदीप विठ्ठल इरोळे</t>
  </si>
  <si>
    <t>Loknete Ramdas Patil Dhumal Arts,Science &amp; Commerce College,Rahuru</t>
  </si>
  <si>
    <t>कला</t>
  </si>
  <si>
    <t>स्तुत्य उपक्रम</t>
  </si>
  <si>
    <t>1ozCBnkFbRrxWQIWi5Hp2Pfq1FP4M2E1N</t>
  </si>
  <si>
    <t>https://drive.google.com/file/d/1ozCBnkFbRrxWQIWi5Hp2Pfq1FP4M2E1N/view?usp=drivesdk</t>
  </si>
  <si>
    <t>Document successfully created; Document successfully merged; PDF created; Emails Sent: [To: sandeep.irole20@gmail.com]; Run via form trigger as shindebhagwat1982@gmail.com; Timestamp: Jan 27 2021 11:05 AM</t>
  </si>
  <si>
    <t>bhoyesonalo7@Gmail.com</t>
  </si>
  <si>
    <t>Bhoye sonali Dhanraj</t>
  </si>
  <si>
    <t>Govt college dalwat</t>
  </si>
  <si>
    <t>यापेक्षा वेगळे</t>
  </si>
  <si>
    <t>जीवनाचे आयोजन</t>
  </si>
  <si>
    <t>Chan</t>
  </si>
  <si>
    <t>1g59JxDC6x6Gw76sNaSW7B5qsySCmntQC</t>
  </si>
  <si>
    <t>https://drive.google.com/file/d/1g59JxDC6x6Gw76sNaSW7B5qsySCmntQC/view?usp=drivesdk</t>
  </si>
  <si>
    <t>Document successfully created; Document successfully merged; PDF created; Emails Sent: [To: bhoyesonalo7@Gmail.com]; Run via form trigger as shindebhagwat1982@gmail.com; Timestamp: Jan 27 2021 11:34 AM</t>
  </si>
  <si>
    <t>pawaradipak203@gmail.com</t>
  </si>
  <si>
    <t>दिपक शिलदार पावरा</t>
  </si>
  <si>
    <t>एकलव्य पिपळनेर</t>
  </si>
  <si>
    <t>तो मध्यस्थ त्याचा दुश्मन होता.</t>
  </si>
  <si>
    <t>भारतातील धर्मनिरपेक्षता महणजे सर्वधर्म समभाव</t>
  </si>
  <si>
    <t>1ybMU9_zfHW0oJ-noLjl5XTGqLyfewlAa</t>
  </si>
  <si>
    <t>https://drive.google.com/file/d/1ybMU9_zfHW0oJ-noLjl5XTGqLyfewlAa/view?usp=drivesdk</t>
  </si>
  <si>
    <t>Document successfully created; Document successfully merged; PDF created; Emails Sent: [To: pawaradipak203@gmail.com]; Run via form trigger as shindebhagwat1982@gmail.com; Timestamp: Jan 27 2021 12:24 PM</t>
  </si>
  <si>
    <t>anilpawarapawaraa@gmail.com</t>
  </si>
  <si>
    <t>Anil Veljya Pawara</t>
  </si>
  <si>
    <t>EMRS Pimpalner</t>
  </si>
  <si>
    <t>फक्त ब व क</t>
  </si>
  <si>
    <t>गटे</t>
  </si>
  <si>
    <t>Darmanipeshit</t>
  </si>
  <si>
    <t>1LgB14BtxnE_6Z4NWW7tlMjEJOWt8krRt</t>
  </si>
  <si>
    <t>https://drive.google.com/file/d/1LgB14BtxnE_6Z4NWW7tlMjEJOWt8krRt/view?usp=drivesdk</t>
  </si>
  <si>
    <t>Document successfully created; Document successfully merged; PDF created; Emails Sent: [To: anilpawarapawaraa@gmail.com]; Run via form trigger as shindebhagwat1982@gmail.com; Timestamp: Jan 27 2021 12:34 PM</t>
  </si>
  <si>
    <t>chauresavita799@gmail.com</t>
  </si>
  <si>
    <t>रविता अरुण पवार</t>
  </si>
  <si>
    <t>एकलव्य स्कूल पिंपळनेर</t>
  </si>
  <si>
    <t>बरोबर आहे या सर्व प्रकारच्या जाहिरातीतील</t>
  </si>
  <si>
    <t>1t-dEbrZ2ywPwoca52koDpi9xccQXXcoT</t>
  </si>
  <si>
    <t>https://drive.google.com/file/d/1t-dEbrZ2ywPwoca52koDpi9xccQXXcoT/view?usp=drivesdk</t>
  </si>
  <si>
    <t>Document successfully created; Document successfully merged; PDF created; Emails Sent: [To: chauresavita799@gmail.com]; Run via form trigger as shindebhagwat1982@gmail.com; Timestamp: Jan 27 2021 8:54 PM</t>
  </si>
  <si>
    <t>thakarerakesh681@gmail.com</t>
  </si>
  <si>
    <t>Thakare Rakesh Ramchandra</t>
  </si>
  <si>
    <t>EMRS Pimpalaner</t>
  </si>
  <si>
    <t>दानशूरता</t>
  </si>
  <si>
    <t>चांगलं आहे</t>
  </si>
  <si>
    <t>14BspSjsO-zUFOkKGzVtg6Ny7DXlsB5ps</t>
  </si>
  <si>
    <t>https://drive.google.com/file/d/14BspSjsO-zUFOkKGzVtg6Ny7DXlsB5ps/view?usp=drivesdk</t>
  </si>
  <si>
    <t>Document successfully created; Document successfully merged; PDF created; Emails Sent: [To: thakarerakesh681@gmail.com]; Run via form trigger as shindebhagwat1982@gmail.com; Timestamp: Jan 27 2021 9:44 PM</t>
  </si>
  <si>
    <t>vilaspawar42789@gmail.com</t>
  </si>
  <si>
    <t>हो पाहिजे</t>
  </si>
  <si>
    <t>Eklavya school pimpalner</t>
  </si>
  <si>
    <t xml:space="preserve">Very interesting part
</t>
  </si>
  <si>
    <t>1kYInlwwQKk-sI-i4ac2RSGk_0Fu2BF8i</t>
  </si>
  <si>
    <t>https://drive.google.com/file/d/1kYInlwwQKk-sI-i4ac2RSGk_0Fu2BF8i/view?usp=drivesdk</t>
  </si>
  <si>
    <t>Document successfully created; Document successfully merged; PDF created; Emails Sent: [To: vilaspawar42789@gmail.com]; Run via form trigger as shindebhagwat1982@gmail.com; Timestamp: Jan 27 2021 9:56 PM</t>
  </si>
  <si>
    <t>rautsantosh00r@gmail.com</t>
  </si>
  <si>
    <t>संतोष दिलीप राऊत</t>
  </si>
  <si>
    <t>EMRS PIMPALNER</t>
  </si>
  <si>
    <t>चांगलं उपक्रम आहे .</t>
  </si>
  <si>
    <t>1zsVTo55JfFEPuNmpWxKMYHOMzTBkh6Mt</t>
  </si>
  <si>
    <t>https://drive.google.com/file/d/1zsVTo55JfFEPuNmpWxKMYHOMzTBkh6Mt/view?usp=drivesdk</t>
  </si>
  <si>
    <t>Document successfully created; Document successfully merged; PDF created; Emails Sent: [To: rautsantosh00r@gmail.com]; Run via form trigger as shindebhagwat1982@gmail.com; Timestamp: Jan 28 2021 1:36 AM</t>
  </si>
  <si>
    <t>bhushanpatil2805@gmail.com</t>
  </si>
  <si>
    <t>हो</t>
  </si>
  <si>
    <t>एकलव्य रेसी स्कूल पिंपळनेर ता साक्री जि धुळे</t>
  </si>
  <si>
    <t>आजच्या आधुनिक काळात वाचनाची आवड निर्माण व्हावी म्हणून चांगला उपक्रम आहे</t>
  </si>
  <si>
    <t>1hrKkconcENI3Z4ZKFvhhF4aAmsLi2y8-</t>
  </si>
  <si>
    <t>https://drive.google.com/file/d/1hrKkconcENI3Z4ZKFvhhF4aAmsLi2y8-/view?usp=drivesdk</t>
  </si>
  <si>
    <t>Document successfully created; Document successfully merged; PDF created; Emails Sent: [To: bhushanpatil2805@gmail.com]; Run via form trigger as shindebhagwat1982@gmail.com; Timestamp: Jan 28 2021 2:57 AM</t>
  </si>
  <si>
    <t>kasture.padmaja@gmail.com</t>
  </si>
  <si>
    <t>प.भा.कस्तुरे</t>
  </si>
  <si>
    <t>आदर्श शिक्षण व संशोधन महाविद्यालय</t>
  </si>
  <si>
    <t xml:space="preserve">स्तुत्य उपक्म.
नवीन पिढीला नवचेतना देणारा
</t>
  </si>
  <si>
    <t>1vLc_eyYyTftzthRD2VlV5h2pMoaO3ZOw</t>
  </si>
  <si>
    <t>https://drive.google.com/file/d/1vLc_eyYyTftzthRD2VlV5h2pMoaO3ZOw/view?usp=drivesdk</t>
  </si>
  <si>
    <t>Document successfully created; Document successfully merged; PDF created; Emails Sent: [To: kasture.padmaja@gmail.com]; Run via form trigger as shindebhagwat1982@gmail.com; Timestamp: Jan 28 2021 4:10 AM</t>
  </si>
  <si>
    <t>kusftajaiejds@gmail.com</t>
  </si>
  <si>
    <t xml:space="preserve">chan </t>
  </si>
  <si>
    <t xml:space="preserve">Poona </t>
  </si>
  <si>
    <t xml:space="preserve">khup chan </t>
  </si>
  <si>
    <t>1UdK7ab5l0qBdz_vmeBEWyBuhD0prQCS6</t>
  </si>
  <si>
    <t>https://drive.google.com/file/d/1UdK7ab5l0qBdz_vmeBEWyBuhD0prQCS6/view?usp=drivesdk</t>
  </si>
  <si>
    <t>Document successfully created; Document successfully merged; PDF created; Emails Sent: [To: kusftajaiejds@gmail.com]; Run via form trigger as shindebhagwat1982@gmail.com; Timestamp: Jan 28 2021 4:27 AM</t>
  </si>
  <si>
    <t>janil288110@gmail.com</t>
  </si>
  <si>
    <t>Ankush Venkat jadhav</t>
  </si>
  <si>
    <t>Sinhagad college of commerce</t>
  </si>
  <si>
    <t xml:space="preserve">Khupach chan </t>
  </si>
  <si>
    <t>1kw2j_Mi1YdUWXGVY8T3WaiIlxaH3KpTx</t>
  </si>
  <si>
    <t>https://drive.google.com/file/d/1kw2j_Mi1YdUWXGVY8T3WaiIlxaH3KpTx/view?usp=drivesdk</t>
  </si>
  <si>
    <t>Document successfully created; Document successfully merged; PDF created; Emails Sent: [To: janil288110@gmail.com]; Run via form trigger as shindebhagwat1982@gmail.com; Timestamp: Jan 28 2021 4:46 AM</t>
  </si>
  <si>
    <t>sunnyjadhav3160@gmaol.com</t>
  </si>
  <si>
    <t>संकेत शंकर जाधव</t>
  </si>
  <si>
    <t>Sanket jadhav</t>
  </si>
  <si>
    <t>खुप छान उपक्रम राबवला</t>
  </si>
  <si>
    <t>1XCGQ8yeBtgCHZqtCiflCFOBJ3SKRJNOR</t>
  </si>
  <si>
    <t>https://drive.google.com/file/d/1XCGQ8yeBtgCHZqtCiflCFOBJ3SKRJNOR/view?usp=drivesdk</t>
  </si>
  <si>
    <t>Document successfully created; Document successfully merged; PDF created; Emails Sent: [To: sunnyjadhav3160@gmaol.com]; Run via form trigger as shindebhagwat1982@gmail.com; Timestamp: Jan 28 2021 5:33 AM</t>
  </si>
  <si>
    <t>kokaniaakash6@gmail.com</t>
  </si>
  <si>
    <t>Aakash kokani</t>
  </si>
  <si>
    <t>राजकीय नेता</t>
  </si>
  <si>
    <t>एक गाव एक पाणवठा</t>
  </si>
  <si>
    <t>Akokani</t>
  </si>
  <si>
    <t>1sZqSeohaqa7RZGoObVOH77gW-Qsy60Oi</t>
  </si>
  <si>
    <t>https://drive.google.com/file/d/1sZqSeohaqa7RZGoObVOH77gW-Qsy60Oi/view?usp=drivesdk</t>
  </si>
  <si>
    <t>Document successfully created; Document successfully merged; PDF created; Emails Sent: [To: kokaniaakash6@gmail.com]; Run via form trigger as shindebhagwat1982@gmail.com; Timestamp: Jan 28 2021 5:38 AM</t>
  </si>
  <si>
    <t>khemchandjagtap@gmail.com</t>
  </si>
  <si>
    <t>Jagtap khemchand jayram</t>
  </si>
  <si>
    <t>शासकिय माद्य व उच्च माद्यमिक आश्रम शाळा दळवट</t>
  </si>
  <si>
    <t xml:space="preserve">Maje mat kahi nahi
</t>
  </si>
  <si>
    <t>1aDGfq7cy1MdO5SuLKqmjNNs5iYIjj33v</t>
  </si>
  <si>
    <t>https://drive.google.com/file/d/1aDGfq7cy1MdO5SuLKqmjNNs5iYIjj33v/view?usp=drivesdk</t>
  </si>
  <si>
    <t>Document successfully created; Document successfully merged; PDF created; Emails Sent: [To: khemchandjagtap@gmail.com]; Run via form trigger as shindebhagwat1982@gmail.com; Timestamp: Jan 28 2021 5:52 AM</t>
  </si>
  <si>
    <t>vbkidagaonkar@gmail.com</t>
  </si>
  <si>
    <t>विठ्ठल भाऊसो किडगांवकर</t>
  </si>
  <si>
    <t>D.P.B.Dayanand College of Education,Solapur.</t>
  </si>
  <si>
    <t>या उपक्रमामुळे अनेक व्यक्तीमत्वे व त्यांच्या जीवनाचे पदर कळाले.</t>
  </si>
  <si>
    <t>1E-GdXzDCf9UOv_uj6SpOZmHFzq77_6s9</t>
  </si>
  <si>
    <t>https://drive.google.com/file/d/1E-GdXzDCf9UOv_uj6SpOZmHFzq77_6s9/view?usp=drivesdk</t>
  </si>
  <si>
    <t>Document successfully created; Document successfully merged; PDF created; Emails Sent: [To: vbkidagaonkar@gmail.com]; Run via form trigger as shindebhagwat1982@gmail.com; Timestamp: Jan 28 2021 5:59 AM</t>
  </si>
  <si>
    <t>ranjitvasava16935@gmail.com</t>
  </si>
  <si>
    <t>Ranjit Dhirya vasave</t>
  </si>
  <si>
    <t>EMRS pimpalaner</t>
  </si>
  <si>
    <t xml:space="preserve">Good
</t>
  </si>
  <si>
    <t>1OH6g3PYSnWnqvqUXAJ5d7J9i0xSpE4u3</t>
  </si>
  <si>
    <t>https://drive.google.com/file/d/1OH6g3PYSnWnqvqUXAJ5d7J9i0xSpE4u3/view?usp=drivesdk</t>
  </si>
  <si>
    <t>Document successfully created; Document successfully merged; PDF created; Emails Sent: [To: ranjitvasava16935@gmail.com]; Run via form trigger as shindebhagwat1982@gmail.com; Timestamp: Jan 28 2021 6:15 AM</t>
  </si>
  <si>
    <t>valvichandrasing391@gmail.com</t>
  </si>
  <si>
    <t>Chandrasing Gavashya Valvi</t>
  </si>
  <si>
    <t xml:space="preserve">It very good. Thanks </t>
  </si>
  <si>
    <t>1op0r91lj-U8aHN9vTnrtIke0phF4jVaH</t>
  </si>
  <si>
    <t>https://drive.google.com/file/d/1op0r91lj-U8aHN9vTnrtIke0phF4jVaH/view?usp=drivesdk</t>
  </si>
  <si>
    <t>Document successfully created; Document successfully merged; PDF created; Emails Sent: [To: valvichandrasing391@gmail.com]; Run via form trigger as shindebhagwat1982@gmail.com; Timestamp: Jan 28 2021 6:15 AM</t>
  </si>
  <si>
    <t>sahilnadafss7@gmail.com</t>
  </si>
  <si>
    <t>Sahil saifan nadaf</t>
  </si>
  <si>
    <t>PPMV</t>
  </si>
  <si>
    <t>Khup chan prakalp</t>
  </si>
  <si>
    <t>1v-cNCyxxmQbqqNB3UQmH-Zuu7bTguVoZ</t>
  </si>
  <si>
    <t>https://drive.google.com/file/d/1v-cNCyxxmQbqqNB3UQmH-Zuu7bTguVoZ/view?usp=drivesdk</t>
  </si>
  <si>
    <t>Document successfully created; Document successfully merged; PDF created; Emails Sent: [To: sahilnadafss7@gmail.com]; Run via form trigger as shindebhagwat1982@gmail.com; Timestamp: Jan 28 2021 6:18 AM</t>
  </si>
  <si>
    <t>abc@gmail.com</t>
  </si>
  <si>
    <t>अबकडई</t>
  </si>
  <si>
    <t>Abcde</t>
  </si>
  <si>
    <t>खूप सुंदर उपक्रम</t>
  </si>
  <si>
    <t>1oidPX-BRgOMsNMf26fo4WCIqWb2lufKs</t>
  </si>
  <si>
    <t>https://drive.google.com/file/d/1oidPX-BRgOMsNMf26fo4WCIqWb2lufKs/view?usp=drivesdk</t>
  </si>
  <si>
    <t>Document successfully created; Document successfully merged; PDF created; Emails Sent: [To: abc@gmail.com]; Run via form trigger as shindebhagwat1982@gmail.com; Timestamp: Jan 28 2021 8:33 AM</t>
  </si>
  <si>
    <t>dugaikwad96@gmail.com</t>
  </si>
  <si>
    <t>दिपाली उत्तम गायकवाड</t>
  </si>
  <si>
    <t xml:space="preserve">Chembur Sarvankansh Shikshansastr mahavidyalay </t>
  </si>
  <si>
    <t>चांगली आहे.</t>
  </si>
  <si>
    <t>1oDBxv_R6_Ev76_ybgMy2_r5pbi_FPE5N</t>
  </si>
  <si>
    <t>https://drive.google.com/file/d/1oDBxv_R6_Ev76_ybgMy2_r5pbi_FPE5N/view?usp=drivesdk</t>
  </si>
  <si>
    <t>Document successfully created; Document successfully merged; PDF created; Emails Sent: [To: dugaikwad96@gmail.com]; Run via form trigger as shindebhagwat1982@gmail.com; Timestamp: Jan 28 2021 8:48 AM</t>
  </si>
  <si>
    <t>ajaymittha@gmail.com</t>
  </si>
  <si>
    <t>Ajaykiran Balaji Mittha</t>
  </si>
  <si>
    <t>Walchand college of Arts and science solapur</t>
  </si>
  <si>
    <t>Good</t>
  </si>
  <si>
    <t>1dj4Vc3M3a-OnE_XRfYGQeNFFu2LvNSkl</t>
  </si>
  <si>
    <t>https://drive.google.com/file/d/1dj4Vc3M3a-OnE_XRfYGQeNFFu2LvNSkl/view?usp=drivesdk</t>
  </si>
  <si>
    <t>Document successfully created; Document successfully merged; PDF created; Emails Sent: [To: ajaymittha@gmail.com]; Run via form trigger as shindebhagwat1982@gmail.com; Timestamp: Jan 28 2021 9:04 AM</t>
  </si>
  <si>
    <t>nitinkoban2002@gmail.com</t>
  </si>
  <si>
    <t xml:space="preserve">Ho </t>
  </si>
  <si>
    <t xml:space="preserve">Walchand college of arts and science </t>
  </si>
  <si>
    <t>हे उपक्रम जास्तीत जास्त विध्यार्थ्यांना उपलब्ध करून दिल्या बद्धल धन्यवाद.</t>
  </si>
  <si>
    <t>183FxDtX_39qeL1oJ9GYZZKN05vXehcfG</t>
  </si>
  <si>
    <t>https://drive.google.com/file/d/183FxDtX_39qeL1oJ9GYZZKN05vXehcfG/view?usp=drivesdk</t>
  </si>
  <si>
    <t>Document successfully created; Document successfully merged; PDF created; Emails Sent: [To: nitinkoban2002@gmail.com]; Run via form trigger as shindebhagwat1982@gmail.com; Timestamp: Jan 28 2021 9:22 AM</t>
  </si>
  <si>
    <t>lionadilshahashaikh@gmail.com</t>
  </si>
  <si>
    <t>शेख आदिलशहा शालुद्दिन</t>
  </si>
  <si>
    <t>Walchand college of arts and science solapur</t>
  </si>
  <si>
    <t>ग्रेट अतिसुंदर</t>
  </si>
  <si>
    <t>1c8jGSvbG1ZfgZcGVdtiTQmWaRb-aR0I1</t>
  </si>
  <si>
    <t>https://drive.google.com/file/d/1c8jGSvbG1ZfgZcGVdtiTQmWaRb-aR0I1/view?usp=drivesdk</t>
  </si>
  <si>
    <t>Document successfully created; Document successfully merged; PDF created; Emails Sent: [To: lionadilshahashaikh@gmail.com]; Run via form trigger as shindebhagwat1982@gmail.com; Timestamp: Jan 28 2021 11:00 AM</t>
  </si>
  <si>
    <t>mailtovcshinde@gmail.com</t>
  </si>
  <si>
    <t xml:space="preserve">विजय चंद्रकांत शिंदे </t>
  </si>
  <si>
    <t xml:space="preserve">Walchand college of arts and Science, Social work Solapur </t>
  </si>
  <si>
    <t>इतर</t>
  </si>
  <si>
    <t>This is one type of inspiration for yuongestrs and that solves younger life tragedy</t>
  </si>
  <si>
    <t>1t-88qgPO4sRLOaREImDPZIDhkrCR-mrQ</t>
  </si>
  <si>
    <t>https://drive.google.com/file/d/1t-88qgPO4sRLOaREImDPZIDhkrCR-mrQ/view?usp=drivesdk</t>
  </si>
  <si>
    <t>Document successfully created; Document successfully merged; PDF created; Emails Sent: [To: mailtovcshinde@gmail.com]; Run via form trigger as shindebhagwat1982@gmail.com; Timestamp: Jan 28 2021 11:19 AM</t>
  </si>
  <si>
    <t>virendrapardeshi.1980@gmail.com</t>
  </si>
  <si>
    <t xml:space="preserve">VIRENDRA VIRSINH PARADESHI </t>
  </si>
  <si>
    <t xml:space="preserve">Walchand college of Arts &amp; Science </t>
  </si>
  <si>
    <t>डेमोग्राफिक डिव्हिडंड</t>
  </si>
  <si>
    <t>Good thoughts.....</t>
  </si>
  <si>
    <t>1_GuUIoIg4uEy3PQ9-6STX_rvsf2-LvUW</t>
  </si>
  <si>
    <t>https://drive.google.com/file/d/1_GuUIoIg4uEy3PQ9-6STX_rvsf2-LvUW/view?usp=drivesdk</t>
  </si>
  <si>
    <t>Document successfully created; Document successfully merged; PDF created; Emails Sent: [To: virendrapardeshi.1980@gmail.com]; Run via form trigger as shindebhagwat1982@gmail.com; Timestamp: Jan 28 2021 11:50 AM</t>
  </si>
  <si>
    <t>rowdyrathod307@gmail.com</t>
  </si>
  <si>
    <t>Vijaykumar bhimrao rathod</t>
  </si>
  <si>
    <t>Whalchand college solapur</t>
  </si>
  <si>
    <t xml:space="preserve">Best
</t>
  </si>
  <si>
    <t>1oIfAf3NPWXWupvjb8MkozSC-K7kdhPtA</t>
  </si>
  <si>
    <t>https://drive.google.com/file/d/1oIfAf3NPWXWupvjb8MkozSC-K7kdhPtA/view?usp=drivesdk</t>
  </si>
  <si>
    <t>Document successfully created; Document successfully merged; PDF created; Emails Sent: [To: rowdyrathod307@gmail.com]; Run via form trigger as shindebhagwat1982@gmail.com; Timestamp: Jan 28 2021 12:43 PM</t>
  </si>
  <si>
    <t>nutanbirsjdar@gmail.com</t>
  </si>
  <si>
    <t xml:space="preserve">Birajdar nutan somnath </t>
  </si>
  <si>
    <t xml:space="preserve">Walchand college of arts and sciences solapur </t>
  </si>
  <si>
    <t xml:space="preserve">हा उपक्रम मला फार आवडला,कारण या उपक्रमात ज्या व्यक्तींनी वेगवेगळी माहिती दिली आहे ती मला खूप प्रेरणादायी ठरली.
</t>
  </si>
  <si>
    <t>1zFPnT-Dk4N0UcRzdshbusBFZID7xbPpA</t>
  </si>
  <si>
    <t>https://drive.google.com/file/d/1zFPnT-Dk4N0UcRzdshbusBFZID7xbPpA/view?usp=drivesdk</t>
  </si>
  <si>
    <t>Document successfully created; Document successfully merged; PDF created; Emails Sent: [To: nutanbirsjdar@gmail.com]; Run via form trigger as shindebhagwat1982@gmail.com; Timestamp: Jan 28 2021 2:45 PM</t>
  </si>
  <si>
    <t>jamadarss1999@gmail.com</t>
  </si>
  <si>
    <t xml:space="preserve">Sanket Siddharam jamadar </t>
  </si>
  <si>
    <t>Walchand college of Arts And science</t>
  </si>
  <si>
    <t>🙏</t>
  </si>
  <si>
    <t>1jab52TR5KNSp0TA2jVaXacvY_ccAWePe</t>
  </si>
  <si>
    <t>https://drive.google.com/file/d/1jab52TR5KNSp0TA2jVaXacvY_ccAWePe/view?usp=drivesdk</t>
  </si>
  <si>
    <t>Document successfully created; Document successfully merged; PDF created; Emails Sent: [To: jamadarss1999@gmail.com]; Run via form trigger as shindebhagwat1982@gmail.com; Timestamp: Jan 28 2021 9:43 PM</t>
  </si>
  <si>
    <t>bestaircooler342@gmail.com</t>
  </si>
  <si>
    <t xml:space="preserve">Umarfaruk imtiyaj shaikh </t>
  </si>
  <si>
    <t xml:space="preserve">Walchand college </t>
  </si>
  <si>
    <t>Nice</t>
  </si>
  <si>
    <t>1SISrU6GBX0oRPvaHOyCVH6lrDp0Eiqqu</t>
  </si>
  <si>
    <t>https://drive.google.com/file/d/1SISrU6GBX0oRPvaHOyCVH6lrDp0Eiqqu/view?usp=drivesdk</t>
  </si>
  <si>
    <t>Document successfully created; Document successfully merged; PDF created; Emails Sent: [To: bestaircooler342@gmail.com]; Run via form trigger as shindebhagwat1982@gmail.com; Timestamp: Jan 28 2021 9:51 PM</t>
  </si>
  <si>
    <t>shivrajpatil3699@gmail.com</t>
  </si>
  <si>
    <t>शिवराज इरगोंडा पाटील</t>
  </si>
  <si>
    <t>Ratnai College of Agriculture,Akluj</t>
  </si>
  <si>
    <t>1 no.</t>
  </si>
  <si>
    <t>1nlVLmsRFtIiiSrtaRaR38kJg4c5WF0Ke</t>
  </si>
  <si>
    <t>https://drive.google.com/file/d/1nlVLmsRFtIiiSrtaRaR38kJg4c5WF0Ke/view?usp=drivesdk</t>
  </si>
  <si>
    <t>Document successfully created; Document successfully merged; PDF created; Emails Sent: [To: shivrajpatil3699@gmail.com]; Run via form trigger as shindebhagwat1982@gmail.com; Timestamp: Jan 28 2021 10:01 PM</t>
  </si>
  <si>
    <t>nehasarane2912@gmail.com</t>
  </si>
  <si>
    <t>Neha sanjay sarane</t>
  </si>
  <si>
    <t>1as0hXKtNLko6dX2BHQ52vO6I7SMEePX1</t>
  </si>
  <si>
    <t>https://drive.google.com/file/d/1as0hXKtNLko6dX2BHQ52vO6I7SMEePX1/view?usp=drivesdk</t>
  </si>
  <si>
    <t>Document successfully created; Document successfully merged; PDF created; Emails Sent: [To: nehasarane2912@gmail.com]; Run via form trigger as shindebhagwat1982@gmail.com; Timestamp: Jan 28 2021 11:37 PM</t>
  </si>
  <si>
    <t>kamblerp2017@gmail.com</t>
  </si>
  <si>
    <t>Yes</t>
  </si>
  <si>
    <t>Swami Ramanand teerth marathwada sub centre Latur</t>
  </si>
  <si>
    <t xml:space="preserve">It's good </t>
  </si>
  <si>
    <t>19oQn_AlgmUB0MJ8M5na0URnnW4VPKLxI</t>
  </si>
  <si>
    <t>https://drive.google.com/file/d/19oQn_AlgmUB0MJ8M5na0URnnW4VPKLxI/view?usp=drivesdk</t>
  </si>
  <si>
    <t>Document successfully created; Document successfully merged; PDF created; Emails Sent: [To: kamblerp2017@gmail.com]; Run via form trigger as shindebhagwat1982@gmail.com; Timestamp: Jan 29 2021 2:39 AM</t>
  </si>
  <si>
    <t>gaurikadar@gmail.com</t>
  </si>
  <si>
    <t>GAURI  RAMESH  KADAR.</t>
  </si>
  <si>
    <t xml:space="preserve">Walchand clg of arts and science, solapur. </t>
  </si>
  <si>
    <t xml:space="preserve">Good books for reading </t>
  </si>
  <si>
    <t>1qwp_q6T1zYLtpq64j2Ey-l421V7paqP5</t>
  </si>
  <si>
    <t>https://drive.google.com/file/d/1qwp_q6T1zYLtpq64j2Ey-l421V7paqP5/view?usp=drivesdk</t>
  </si>
  <si>
    <t>Document successfully created; Document successfully merged; PDF created; Emails Sent: [To: gaurikadar@gmail.com]; Run via form trigger as shindebhagwat1982@gmail.com; Timestamp: Jan 29 2021 3:07 AM</t>
  </si>
  <si>
    <t>roshnikolhe17@gmail.com</t>
  </si>
  <si>
    <t>Roshani bhivaraj kolhe</t>
  </si>
  <si>
    <t>Junior college DALWAT</t>
  </si>
  <si>
    <t>1CeEkCB4_t2rwvVt1m1IZkrsFOFSPqmtw</t>
  </si>
  <si>
    <t>https://drive.google.com/file/d/1CeEkCB4_t2rwvVt1m1IZkrsFOFSPqmtw/view?usp=drivesdk</t>
  </si>
  <si>
    <t>Document successfully created; Document successfully merged; PDF created; Emails Sent: [To: roshnikolhe17@gmail.com]; Run via form trigger as shindebhagwat1982@gmail.com; Timestamp: Jan 29 2021 4:03 AM</t>
  </si>
  <si>
    <t>anandashirsath200@gmail.com</t>
  </si>
  <si>
    <t>आनंदा लक्ष्मण शिरसाठ</t>
  </si>
  <si>
    <t>R B N B college</t>
  </si>
  <si>
    <t>षटकार</t>
  </si>
  <si>
    <t>मस्त आहे</t>
  </si>
  <si>
    <t>1JzQmozZ2j2dU1wmYUyaeVtiGESZfu-mU</t>
  </si>
  <si>
    <t>https://drive.google.com/file/d/1JzQmozZ2j2dU1wmYUyaeVtiGESZfu-mU/view?usp=drivesdk</t>
  </si>
  <si>
    <t>Document successfully created; Document successfully merged; PDF created; Emails Sent: [To: anandashirsath200@gmail.com]; Run via form trigger as shindebhagwat1982@gmail.com; Timestamp: Jan 29 2021 4:34 AM</t>
  </si>
  <si>
    <t xml:space="preserve">pratibharaccha52@gmail.com </t>
  </si>
  <si>
    <t xml:space="preserve">प्रतिभा उमाकांत रच्चा </t>
  </si>
  <si>
    <t xml:space="preserve">Walchand College </t>
  </si>
  <si>
    <t xml:space="preserve">वाचनाची आवड </t>
  </si>
  <si>
    <t>1q4Hd3ZLOb1RWejSKgIknI6vR61blOJ_X</t>
  </si>
  <si>
    <t>https://drive.google.com/file/d/1q4Hd3ZLOb1RWejSKgIknI6vR61blOJ_X/view?usp=drivesdk</t>
  </si>
  <si>
    <t>Document successfully created; Document successfully merged; PDF created; Emails Sent: [To: pratibharaccha52@gmail.com]; Run via form trigger as shindebhagwat1982@gmail.com; Timestamp: Jan 29 2021 4:51 AM</t>
  </si>
  <si>
    <t>jadhavsanchita66@gmail.com</t>
  </si>
  <si>
    <t>Ho phije</t>
  </si>
  <si>
    <t>Annasahab  awate. College manchar</t>
  </si>
  <si>
    <t>1EHminszUqu0yTKOYETMNIQo1rVVj92ud</t>
  </si>
  <si>
    <t>https://drive.google.com/file/d/1EHminszUqu0yTKOYETMNIQo1rVVj92ud/view?usp=drivesdk</t>
  </si>
  <si>
    <t>Document successfully created; Document successfully merged; PDF created; Emails Sent: [To: jadhavsanchita66@gmail.com]; Run via form trigger as shindebhagwat1982@gmail.com; Timestamp: Jan 29 2021 5:11 AM</t>
  </si>
  <si>
    <t>ritikabandpatte01@gmail.com</t>
  </si>
  <si>
    <t>Ritika sham bandpatte</t>
  </si>
  <si>
    <t xml:space="preserve">Walchand  college </t>
  </si>
  <si>
    <t>Changle upkaram rabvit ahat</t>
  </si>
  <si>
    <t>1XDAns_j2Ts9W1dwqcHLtQnsOG8up8xzd</t>
  </si>
  <si>
    <t>https://drive.google.com/file/d/1XDAns_j2Ts9W1dwqcHLtQnsOG8up8xzd/view?usp=drivesdk</t>
  </si>
  <si>
    <t>Document successfully created; Document successfully merged; PDF created; Emails Sent: [To: ritikabandpatte01@gmail.com]; Run via form trigger as shindebhagwat1982@gmail.com; Timestamp: Jan 29 2021 7:22 AM</t>
  </si>
  <si>
    <t>nandinilondhe01@gmail.com</t>
  </si>
  <si>
    <t>Nanda Vijay Londhe</t>
  </si>
  <si>
    <t>Walchand collage arts of since solapur</t>
  </si>
  <si>
    <t xml:space="preserve">Ha upkram khup Chan aahe hyatun vaachnachi aavd Nirman hote
</t>
  </si>
  <si>
    <t>1_fLCTaXfK0_PJ4fOmFBDe8prhk3Uwsuz</t>
  </si>
  <si>
    <t>https://drive.google.com/file/d/1_fLCTaXfK0_PJ4fOmFBDe8prhk3Uwsuz/view?usp=drivesdk</t>
  </si>
  <si>
    <t>Document successfully created; Document successfully merged; PDF created; Emails Sent: [To: nandinilondhe01@gmail.com]; Run via form trigger as shindebhagwat1982@gmail.com; Timestamp: Jan 29 2021 7:28 AM</t>
  </si>
  <si>
    <t>palvihiraji@gmail.com</t>
  </si>
  <si>
    <t xml:space="preserve">दर्शना शांताराम चौधरी </t>
  </si>
  <si>
    <t xml:space="preserve">खूप छान </t>
  </si>
  <si>
    <t>1x-2Yu9-ZneHWs5ZrXcti3H3L0oKS3HUY</t>
  </si>
  <si>
    <t>https://drive.google.com/file/d/1x-2Yu9-ZneHWs5ZrXcti3H3L0oKS3HUY/view?usp=drivesdk</t>
  </si>
  <si>
    <t>Document successfully created; Document successfully merged; PDF created; Emails Sent: [To: palvihiraji@gmail.com]; Run via form trigger as shindebhagwat1982@gmail.com; Timestamp: Jan 29 2021 8:36 AM</t>
  </si>
  <si>
    <t>soumyathalange53@gmail.com</t>
  </si>
  <si>
    <t>Soumya Veeresh Thalange.</t>
  </si>
  <si>
    <t>Shri Siddheshwar women's polytechnic Solapur</t>
  </si>
  <si>
    <t>सगळे पुस्तक वाचून आनंद झाला</t>
  </si>
  <si>
    <t>1bOmhCmJ9W_41UsWswcmZ020bTjwqXWJ8</t>
  </si>
  <si>
    <t>https://drive.google.com/file/d/1bOmhCmJ9W_41UsWswcmZ020bTjwqXWJ8/view?usp=drivesdk</t>
  </si>
  <si>
    <t>Document successfully created; Document successfully merged; PDF created; Emails Sent: [To: soumyathalange53@gmail.com]; Run via form trigger as shindebhagwat1982@gmail.com; Timestamp: Jan 29 2021 8:40 AM</t>
  </si>
  <si>
    <t>amisa.7742@gmail.com</t>
  </si>
  <si>
    <t>Mrs:- Rajput Amit Ramsurat</t>
  </si>
  <si>
    <t>R.B.N.B College.</t>
  </si>
  <si>
    <t xml:space="preserve">Nice
</t>
  </si>
  <si>
    <t>1wKHRlEofS7SloXzMpPfmYtS6sOj1Pip_</t>
  </si>
  <si>
    <t>https://drive.google.com/file/d/1wKHRlEofS7SloXzMpPfmYtS6sOj1Pip_/view?usp=drivesdk</t>
  </si>
  <si>
    <t>Document successfully created; Document successfully merged; PDF created; Emails Sent: [To: amisa.7742@gmail.com]; Run via form trigger as shindebhagwat1982@gmail.com; Timestamp: Jan 29 2021 9:03 AM</t>
  </si>
  <si>
    <t>siddhuhippargi1997@gmail.com</t>
  </si>
  <si>
    <t>रत्नप्रसाद श्रीशैल हिप्परगी</t>
  </si>
  <si>
    <t xml:space="preserve">Walchand college of Art's And Science, social Work Department solapur. </t>
  </si>
  <si>
    <t xml:space="preserve">Awaking youths on this </t>
  </si>
  <si>
    <t>1lYdh7gZEIM7aQEXG4c5yZhzjA6scNSXu</t>
  </si>
  <si>
    <t>https://drive.google.com/file/d/1lYdh7gZEIM7aQEXG4c5yZhzjA6scNSXu/view?usp=drivesdk</t>
  </si>
  <si>
    <t>Document successfully created; Document successfully merged; PDF created; Emails Sent: [To: siddhuhippargi1997@gmail.com]; Run via form trigger as shindebhagwat1982@gmail.com; Timestamp: Jan 29 2021 9:11 AM</t>
  </si>
  <si>
    <t>hemantgavit61@gmail.com</t>
  </si>
  <si>
    <t>सुरेख‌ा धनराज गावित</t>
  </si>
  <si>
    <t>Junior college Dalwat</t>
  </si>
  <si>
    <t>चांगला उपक्रम आहे</t>
  </si>
  <si>
    <t>1Xn7nT7ngn5_b6RJLZDdQcrneKxXBbStC</t>
  </si>
  <si>
    <t>https://drive.google.com/file/d/1Xn7nT7ngn5_b6RJLZDdQcrneKxXBbStC/view?usp=drivesdk</t>
  </si>
  <si>
    <t>Document successfully created; Document successfully merged; PDF created; Emails Sent: [To: hemantgavit61@gmail.com]; Run via form trigger as shindebhagwat1982@gmail.com; Timestamp: Jan 29 2021 10:47 AM</t>
  </si>
  <si>
    <t>bapusahebghodake85@gmail.com</t>
  </si>
  <si>
    <t>घोडके बापूसाहेब गोरख</t>
  </si>
  <si>
    <t>सी डी जैन कॉलेज ऑफ ऑफ कॉमर्स, श्रीरामपूर जि. अहमदनगर</t>
  </si>
  <si>
    <t>सध्याच्या काळात अतिशय स्तुत्य उपक्रम आहे</t>
  </si>
  <si>
    <t>1MDdHYJpD6XfJksMdsalfIxdp01l5GBzP</t>
  </si>
  <si>
    <t>https://drive.google.com/file/d/1MDdHYJpD6XfJksMdsalfIxdp01l5GBzP/view?usp=drivesdk</t>
  </si>
  <si>
    <t>Document successfully created; Document successfully merged; PDF created; Emails Sent: [To: bapusahebghodake85@gmail.com]; Run via form trigger as shindebhagwat1982@gmail.com; Timestamp: Jan 29 2021 11:05 AM</t>
  </si>
  <si>
    <t>dhanswatghatkar@gmail.com</t>
  </si>
  <si>
    <t>Sambhajirao Kendre Mahavidyalaya Jalkot</t>
  </si>
  <si>
    <t>1Tk8FBt8NbCPJFCUm4Lk257sUbRyXCDFm</t>
  </si>
  <si>
    <t>https://drive.google.com/file/d/1Tk8FBt8NbCPJFCUm4Lk257sUbRyXCDFm/view?usp=drivesdk</t>
  </si>
  <si>
    <t>Document successfully created; Document successfully merged; PDF created; Emails Sent: [To: dhanswatghatkar@gmail.com]; Run via form trigger as shindebhagwat1982@gmail.com; Timestamp: Jan 29 2021 11:06 AM</t>
  </si>
  <si>
    <t>jagdishmondhe964@gmail.com</t>
  </si>
  <si>
    <t>Jagdish baban mondhe</t>
  </si>
  <si>
    <t>Shaskiya v uchamdymik asharm shala dalwat</t>
  </si>
  <si>
    <t>1iFXHErCT9fuHe_LZ4zdnXTGfViB9teDU</t>
  </si>
  <si>
    <t>https://drive.google.com/file/d/1iFXHErCT9fuHe_LZ4zdnXTGfViB9teDU/view?usp=drivesdk</t>
  </si>
  <si>
    <t>Document successfully created; Document successfully merged; PDF created; Emails Sent: [To: jagdishmondhe964@gmail.com]; Run via form trigger as shindebhagwat1982@gmail.com; Timestamp: Jan 29 2021 11:30 AM</t>
  </si>
  <si>
    <t>ajitp6664@gmail.com</t>
  </si>
  <si>
    <t xml:space="preserve"> पवार अजित सदाशिव</t>
  </si>
  <si>
    <t xml:space="preserve">Azad clg , Satara </t>
  </si>
  <si>
    <t xml:space="preserve">हा उपक्रम खूप आवडला </t>
  </si>
  <si>
    <t>1sZwXAhi2_cDwqxFpWQUEwZNRZoMZtNZO</t>
  </si>
  <si>
    <t>https://drive.google.com/file/d/1sZwXAhi2_cDwqxFpWQUEwZNRZoMZtNZO/view?usp=drivesdk</t>
  </si>
  <si>
    <t>Document successfully created; Document successfully merged; PDF created; Emails Sent: [To: ajitp6664@gmail.com]; Run via form trigger as shindebhagwat1982@gmail.com; Timestamp: Jan 29 2021 11:51 AM</t>
  </si>
  <si>
    <t>vaibhavk4506@gmail.com</t>
  </si>
  <si>
    <t>वैभव नरेंद्र कनोज</t>
  </si>
  <si>
    <t>Dang seva Mandal peth</t>
  </si>
  <si>
    <t>हा उपक्रम मोठ्या प्रमानात उपयोग दायी आहे.</t>
  </si>
  <si>
    <t>18kBibx-B-ND3Tb0fH5abZGLOsjq1xeWF</t>
  </si>
  <si>
    <t>https://drive.google.com/file/d/18kBibx-B-ND3Tb0fH5abZGLOsjq1xeWF/view?usp=drivesdk</t>
  </si>
  <si>
    <t>Document successfully created; Document successfully merged; PDF created; Emails Sent: [To: vaibhavk4506@gmail.com]; Run via form trigger as shindebhagwat1982@gmail.com; Timestamp: Jan 29 2021 12:09 PM</t>
  </si>
  <si>
    <t>Murudkarashish1@gmial.com</t>
  </si>
  <si>
    <t>Ashish Murudkar</t>
  </si>
  <si>
    <t>हावगिस्वामि महाविद्यालय उदगिर</t>
  </si>
  <si>
    <t>हा Paper खूप चागला आहे</t>
  </si>
  <si>
    <t>1z7JRv1MuRNJiWts90BwyxgRYuMhGbgQK</t>
  </si>
  <si>
    <t>https://drive.google.com/file/d/1z7JRv1MuRNJiWts90BwyxgRYuMhGbgQK/view?usp=drivesdk</t>
  </si>
  <si>
    <t>Document successfully created; Document successfully merged; PDF created; Emails Sent: [To: Murudkarashish1@gmial.com]; Run via form trigger as shindebhagwat1982@gmail.com; Timestamp: Jan 29 2021 9:16 PM</t>
  </si>
  <si>
    <t>aishwarya3052001@gmail.com</t>
  </si>
  <si>
    <t>Gambhire Aishwarya Devendra</t>
  </si>
  <si>
    <t>Wcs</t>
  </si>
  <si>
    <t>Ghar chalwnyasathi paise kamwne khup garjche aahe</t>
  </si>
  <si>
    <t>1AwGYiSXYucLUkupZPTDsaU00JV5YvFbD</t>
  </si>
  <si>
    <t>https://drive.google.com/file/d/1AwGYiSXYucLUkupZPTDsaU00JV5YvFbD/view?usp=drivesdk</t>
  </si>
  <si>
    <t>Document successfully created; Document successfully merged; PDF created; Emails Sent: [To: aishwarya3052001@gmail.com]; Run via form trigger as shindebhagwat1982@gmail.com; Timestamp: Jan 29 2021 9:37 PM</t>
  </si>
  <si>
    <t>devendragambhire@gmail.com</t>
  </si>
  <si>
    <t xml:space="preserve">Gambhire Aishwarya Devendra </t>
  </si>
  <si>
    <t>Walchand college of arts and science</t>
  </si>
  <si>
    <t>Ghar chalwnyasathi paise kamawne khup garjche aahe</t>
  </si>
  <si>
    <t>1xJ2DVxHZwOYaJxOIp4ulfUHXQ_VKijO0</t>
  </si>
  <si>
    <t>https://drive.google.com/file/d/1xJ2DVxHZwOYaJxOIp4ulfUHXQ_VKijO0/view?usp=drivesdk</t>
  </si>
  <si>
    <t>Document successfully created; Document successfully merged; PDF created; Emails Sent: [To: devendragambhire@gmail.com]; Run via form trigger as shindebhagwat1982@gmail.com; Timestamp: Jan 29 2021 9:44 PM</t>
  </si>
  <si>
    <t>methaljija@gmail.com</t>
  </si>
  <si>
    <t>मेठल जिजा गणपत</t>
  </si>
  <si>
    <t>अण्णासाहेब आवटे कॉलेज मंचर</t>
  </si>
  <si>
    <t xml:space="preserve"> पुस्तके खूप खूप छान आहेत .</t>
  </si>
  <si>
    <t>1ZiPE4UQ1CjEZe0RW71_65xtXtArwv5L5</t>
  </si>
  <si>
    <t>https://drive.google.com/file/d/1ZiPE4UQ1CjEZe0RW71_65xtXtArwv5L5/view?usp=drivesdk</t>
  </si>
  <si>
    <t>Document successfully created; Document successfully merged; PDF created; Emails Sent: [To: methaljija@gmail.com]; Run via form trigger as shindebhagwat1982@gmail.com; Timestamp: Jan 30 2021 1:49 AM</t>
  </si>
  <si>
    <t>madurarangdal182000@gmail.com</t>
  </si>
  <si>
    <t>Madura Audumbar Rangdal</t>
  </si>
  <si>
    <t xml:space="preserve">Walchand College of Arts and Science , Solapur </t>
  </si>
  <si>
    <t>1Y8zHPI16t88qsl6vw1i1MkxilR2ECQAh</t>
  </si>
  <si>
    <t>https://drive.google.com/file/d/1Y8zHPI16t88qsl6vw1i1MkxilR2ECQAh/view?usp=drivesdk</t>
  </si>
  <si>
    <t>Document successfully created; Document successfully merged; PDF created; Emails Sent: [To: madurarangdal182000@gmail.com]; Run via form trigger as shindebhagwat1982@gmail.com; Timestamp: Jan 30 2021 1:50 AM</t>
  </si>
  <si>
    <t>ashishsangave92@gmail.com</t>
  </si>
  <si>
    <t>Sangave Ashish Dilip</t>
  </si>
  <si>
    <t>Great</t>
  </si>
  <si>
    <t>11GTp2M4nqwIO-522FkDDAQdQe5aMIgH-</t>
  </si>
  <si>
    <t>https://drive.google.com/file/d/11GTp2M4nqwIO-522FkDDAQdQe5aMIgH-/view?usp=drivesdk</t>
  </si>
  <si>
    <t>Document successfully created; Document successfully merged; PDF created; Emails Sent: [To: ashishsangave92@gmail.com]; Run via form trigger as shindebhagwat1982@gmail.com; Timestamp: Jan 30 2021 3:52 AM</t>
  </si>
  <si>
    <t>JOSHIG.M.JOSHI9588@GMAIL.COM</t>
  </si>
  <si>
    <t xml:space="preserve">नाही </t>
  </si>
  <si>
    <t>हावगीस्वामी  काॅलेज</t>
  </si>
  <si>
    <t xml:space="preserve">छान </t>
  </si>
  <si>
    <t>1JdRubQidEtog_v_qyT2M30zxM7cbFHo0</t>
  </si>
  <si>
    <t>https://drive.google.com/file/d/1JdRubQidEtog_v_qyT2M30zxM7cbFHo0/view?usp=drivesdk</t>
  </si>
  <si>
    <t>Document successfully created; Document successfully merged; PDF created; Emails Sent: [To: JOSHIG.M.JOSHI9588@GMAIL.COM]; Run via form trigger as shindebhagwat1982@gmail.com; Timestamp: Jan 30 2021 5:43 AM</t>
  </si>
  <si>
    <t>utkarshadhane123@gmail.com</t>
  </si>
  <si>
    <t>मराठी</t>
  </si>
  <si>
    <t>कला वाणिज्य महाविद्यालय सातारा</t>
  </si>
  <si>
    <t>छान आहे</t>
  </si>
  <si>
    <t>1VuOiJNykPpmHl-CEKgBLMJV1-CywMCWb</t>
  </si>
  <si>
    <t>https://drive.google.com/file/d/1VuOiJNykPpmHl-CEKgBLMJV1-CywMCWb/view?usp=drivesdk</t>
  </si>
  <si>
    <t>Document successfully created; Document successfully merged; PDF created; Emails Sent: [To: utkarshadhane123@gmail.com]; Run via form trigger as shindebhagwat1982@gmail.com; Timestamp: Jan 30 2021 6:34 AM</t>
  </si>
  <si>
    <t>vinodmahajan056@gmail.com</t>
  </si>
  <si>
    <t>Vinod jagannath mahajan</t>
  </si>
  <si>
    <t>s s patil technology chopda</t>
  </si>
  <si>
    <t xml:space="preserve">Very nice project.
</t>
  </si>
  <si>
    <t>1pOf6bhsb8RJwwBHtmaerKfLscnWGz0Nz</t>
  </si>
  <si>
    <t>https://drive.google.com/file/d/1pOf6bhsb8RJwwBHtmaerKfLscnWGz0Nz/view?usp=drivesdk</t>
  </si>
  <si>
    <t>Document successfully created; Document successfully merged; PDF created; Emails Sent: [To: vinodmahajan056@gmail.com]; Run via form trigger as shindebhagwat1982@gmail.com; Timestamp: Jan 30 2021 8:48 AM</t>
  </si>
  <si>
    <t>prasadguldagad43@gmeil.com</t>
  </si>
  <si>
    <t>Prasad Guldagad</t>
  </si>
  <si>
    <t>लोकनेते रामदास धुमाळ महाविद्याल</t>
  </si>
  <si>
    <t>हा उपक्रमा मुळे वाचनी आवड झाली हा उपक्रम खुप छान होता</t>
  </si>
  <si>
    <t>1_FERqN4bPjQ2k-sE0XWPYMh24biOcCjy</t>
  </si>
  <si>
    <t>https://drive.google.com/file/d/1_FERqN4bPjQ2k-sE0XWPYMh24biOcCjy/view?usp=drivesdk</t>
  </si>
  <si>
    <t>Document successfully created; Document successfully merged; PDF created; Emails Sent: [To: prasadguldagad43@gmeil.com]; Run via form trigger as shindebhagwat1982@gmail.com; Timestamp: Jan 30 2021 11:46 AM</t>
  </si>
  <si>
    <t>autisumit111@gmail.com</t>
  </si>
  <si>
    <t>सुमित अशोक औटी</t>
  </si>
  <si>
    <t>Arts, science and commerce college Rahuri</t>
  </si>
  <si>
    <t xml:space="preserve"> It's very good. </t>
  </si>
  <si>
    <t>1QLgGq_8HUG11JXbaTJi7H4Nmw7LQWe62</t>
  </si>
  <si>
    <t>https://drive.google.com/file/d/1QLgGq_8HUG11JXbaTJi7H4Nmw7LQWe62/view?usp=drivesdk</t>
  </si>
  <si>
    <t>Document successfully created; Document successfully merged; PDF created; Emails Sent: [To: autisumit111@gmail.com]; Run via form trigger as shindebhagwat1982@gmail.com; Timestamp: Jan 30 2021 11:02 PM</t>
  </si>
  <si>
    <t>ob4104007@gmail.com</t>
  </si>
  <si>
    <t xml:space="preserve">महेश बापूराव थोरात </t>
  </si>
  <si>
    <t>नगरपरिषद, कोपरगाव</t>
  </si>
  <si>
    <t xml:space="preserve">वाचनिय अंक, सर्वसमावेशक प्रश्नावली, स्तुत्य उपक्रम </t>
  </si>
  <si>
    <t>10_Ukz_lThKFTIs2iR-xWc8SS_MdjM1uk</t>
  </si>
  <si>
    <t>https://drive.google.com/file/d/10_Ukz_lThKFTIs2iR-xWc8SS_MdjM1uk/view?usp=drivesdk</t>
  </si>
  <si>
    <t>Document successfully created; Document successfully merged; PDF created; Emails Sent: [To: ob4104007@gmail.com]; Run via form trigger as shindebhagwat1982@gmail.com; Timestamp: Jan 30 2021 11:18 PM</t>
  </si>
  <si>
    <t>ashwinikshirsagar53@gamil.com</t>
  </si>
  <si>
    <t xml:space="preserve">Ashwini shekhar kshirsagar </t>
  </si>
  <si>
    <t xml:space="preserve">A. R. Burla mahila Mahavidyalaya solapur </t>
  </si>
  <si>
    <t>Vachan Kaushal Vikas it Hote</t>
  </si>
  <si>
    <t>1SgFiecW8eNkG5VFux38HOveYVUj6cJXa</t>
  </si>
  <si>
    <t>https://drive.google.com/file/d/1SgFiecW8eNkG5VFux38HOveYVUj6cJXa/view?usp=drivesdk</t>
  </si>
  <si>
    <t>Document successfully created; Document successfully merged; PDF created; Emails Sent: [To: ashwinikshirsagar53@gamil.com]; Run via form trigger as shindebhagwat1982@gmail.com; Timestamp: Jan 31 2021 1:13 AM</t>
  </si>
  <si>
    <t>kulkarnijanhavi157@gmail.com</t>
  </si>
  <si>
    <t>Janhavi Bhagwan kulkarni</t>
  </si>
  <si>
    <t>Azad college of education</t>
  </si>
  <si>
    <t>Khup Chan aahe</t>
  </si>
  <si>
    <t>1eh66-PZgJPySJxrFqNVJdDj-_bKzodhy</t>
  </si>
  <si>
    <t>https://drive.google.com/file/d/1eh66-PZgJPySJxrFqNVJdDj-_bKzodhy/view?usp=drivesdk</t>
  </si>
  <si>
    <t>Document successfully created; Document successfully merged; PDF created; Emails Sent: [To: kulkarnijanhavi157@gmail.com]; Run via form trigger as shindebhagwat1982@gmail.com; Timestamp: Jan 31 2021 5:36 AM</t>
  </si>
  <si>
    <t>Yashrajchanshetti4321@gmail.com</t>
  </si>
  <si>
    <t>Yash Rajesh chanshetti</t>
  </si>
  <si>
    <t>Yashvant Rao mukt Vidyapith</t>
  </si>
  <si>
    <t>Khup changli upkrm ahe</t>
  </si>
  <si>
    <t>1d2UEH9WktsWWf8Bah1sYg93dffuYCvgh</t>
  </si>
  <si>
    <t>https://drive.google.com/file/d/1d2UEH9WktsWWf8Bah1sYg93dffuYCvgh/view?usp=drivesdk</t>
  </si>
  <si>
    <t>Document successfully created; Document successfully merged; PDF created; Emails Sent: [To: Yashrajchanshetti4321@gmail.com]; Run via form trigger as shindebhagwat1982@gmail.com; Timestamp: Jan 31 2021 6:19 AM</t>
  </si>
  <si>
    <t>nbhalerao688@gmail.com</t>
  </si>
  <si>
    <t>Nikita Prakash Bhalerao</t>
  </si>
  <si>
    <t>Walchand college , Solapur</t>
  </si>
  <si>
    <t>Very outstanding</t>
  </si>
  <si>
    <t>12T8s7rJ_hGYzkjDERTtSBvB5CNWDSWRd</t>
  </si>
  <si>
    <t>https://drive.google.com/file/d/12T8s7rJ_hGYzkjDERTtSBvB5CNWDSWRd/view?usp=drivesdk</t>
  </si>
  <si>
    <t>Document successfully created; Document successfully merged; PDF created; Emails Sent: [To: nbhalerao688@gmail.com]; Run via form trigger as shindebhagwat1982@gmail.com; Timestamp: Feb 1 2021 6:50 AM</t>
  </si>
  <si>
    <t>suryvansidigamber4@gmal.com</t>
  </si>
  <si>
    <t>Dhotre  jeevan</t>
  </si>
  <si>
    <t>Sri Havagesomi</t>
  </si>
  <si>
    <t>हा उपक्रम राबविल्यामुळे तुमचे मनापासून आभार🙏💕 मानताे कारण आम्हाला तुमच्यामुळे वाचण्याची संधी मला मिळाली या थोर महापुरुष ांची जीवन कथा वाचन केल्यावर काहीतरी करण्याची अपेक्षा मनात जागी झाली ़  जीवन हा केव्हाही बदलु शकतं हे फॅन्ड्ी चित्रपट जीवनकथा वाटल्यास कळालं जिवन हा केव्हाही बदलू शकत हे काळातील सातत्यावर अवलंबून असते हे डॉ, शैला यांची जीवनकथा वाचल्यावर कळालं ़</t>
  </si>
  <si>
    <t>1tVFT7nCtcNa6OmfazhRdmz2mGfQ-3LDG</t>
  </si>
  <si>
    <t>https://drive.google.com/file/d/1tVFT7nCtcNa6OmfazhRdmz2mGfQ-3LDG/view?usp=drivesdk</t>
  </si>
  <si>
    <t>Document successfully created; Document successfully merged; PDF created; Emails Sent: [To: suryvansidigamber4@gmal.com]; Run via form trigger as shindebhagwat1982@gmail.com; Timestamp: Feb 1 2021 7:00 AM</t>
  </si>
  <si>
    <t>kshirsagarkomal170@gimel.com</t>
  </si>
  <si>
    <t>Komal shekhar kshirsagar</t>
  </si>
  <si>
    <t>A R Burla mhila mahavidyaly solapur</t>
  </si>
  <si>
    <t xml:space="preserve">Khop kahi vachyla Manali </t>
  </si>
  <si>
    <t>1kmLilOSIo0R26o-ObLw5vKEUUNzg4xmL</t>
  </si>
  <si>
    <t>https://drive.google.com/file/d/1kmLilOSIo0R26o-ObLw5vKEUUNzg4xmL/view?usp=drivesdk</t>
  </si>
  <si>
    <t>Document successfully created; Document successfully merged; PDF created; Emails Sent: [To: kshirsagarkomal170@gimel.com]; Run via form trigger as shindebhagwat1982@gmail.com; Timestamp: Feb 1 2021 7:07 AM</t>
  </si>
  <si>
    <t>ghorpadev002@gmail.com</t>
  </si>
  <si>
    <t>Ghorpade Vishal Digambar</t>
  </si>
  <si>
    <t>लोकनेते रामदास पाटील धुमाळ कला विज्ञान व वाणिज्य महाविद्यालय ,राहुरी</t>
  </si>
  <si>
    <t>हे उपक्रम चांगला आहे या तिल प्रश्ननामुळ सामान्य ज्ञान वाढीस लागते व त्यातुन चालना मिळते</t>
  </si>
  <si>
    <t>1eOh_sbnVFHgCxXYGzzEXMejFW087jJ9N</t>
  </si>
  <si>
    <t>https://drive.google.com/file/d/1eOh_sbnVFHgCxXYGzzEXMejFW087jJ9N/view?usp=drivesdk</t>
  </si>
  <si>
    <t>Document successfully created; Document successfully merged; PDF created; Emails Sent: [To: ghorpadev002@gmail.com]; Run via form trigger as shindebhagwat1982@gmail.com; Timestamp: Feb 1 2021 9:56 AM</t>
  </si>
  <si>
    <t>nileshdshinde111@gamil.com</t>
  </si>
  <si>
    <t>निलेश दत्तात्रय शिंंदे</t>
  </si>
  <si>
    <t>Loknete Ramdas Patil Dhumal Mahavidyalay Rahuri</t>
  </si>
  <si>
    <t>ह्याचातुन आमाला वाजणाची आवड तयार झाली</t>
  </si>
  <si>
    <t>11wAOPyzEO-Vk28SpQvWTlxenmNiFQAh_</t>
  </si>
  <si>
    <t>https://drive.google.com/file/d/11wAOPyzEO-Vk28SpQvWTlxenmNiFQAh_/view?usp=drivesdk</t>
  </si>
  <si>
    <t>Document successfully created; Document successfully merged; PDF created; Emails Sent: [To: nileshdshinde111@gamil.com]; Run via form trigger as shindebhagwat1982@gmail.com; Timestamp: Feb 1 2021 11:50 AM</t>
  </si>
  <si>
    <t>dhulenirupmann2011@gmail.com</t>
  </si>
  <si>
    <t xml:space="preserve">रुपेश युवराज पाटील </t>
  </si>
  <si>
    <t xml:space="preserve">विद्याविकास अध्यापक विद्यालय,आजगाव </t>
  </si>
  <si>
    <t>अप्रतिम उपक्रम असून तरुणाईला विधायक दिशा देण्यासाठी उपयुक्त अंक आहे.</t>
  </si>
  <si>
    <t>1pFVM-SNrV9inu0DVdYrhdlpfWs92fqk6</t>
  </si>
  <si>
    <t>https://drive.google.com/file/d/1pFVM-SNrV9inu0DVdYrhdlpfWs92fqk6/view?usp=drivesdk</t>
  </si>
  <si>
    <t>Document successfully created; Document successfully merged; PDF created; Emails Sent: [To: dhulenirupmann2011@gmail.com]; Run via form trigger as shindebhagwat1982@gmail.com; Timestamp: Feb 1 2021 1:16 PM</t>
  </si>
  <si>
    <t>rokadekrushna73@gmail.com</t>
  </si>
  <si>
    <t>रोकडे निर्मला बाबासाहेब</t>
  </si>
  <si>
    <t>लोकनेते रामदास पाटील धुमाळ कला, विज्ञान, वाणिज्य महाविद्यालय राहुरी.</t>
  </si>
  <si>
    <t>या उपक्रमामुळे आम्हाला वाचनाची आवड लागली व त्यामुळे ज्ञानात भर पडली.</t>
  </si>
  <si>
    <t>1hl1iZtM-lm09Lt6tMj7wMbyAewVD5L_k</t>
  </si>
  <si>
    <t>https://drive.google.com/file/d/1hl1iZtM-lm09Lt6tMj7wMbyAewVD5L_k/view?usp=drivesdk</t>
  </si>
  <si>
    <t>Document successfully created; Document successfully merged; PDF created; Emails Sent: [To: rokadekrushna73@gmail.com]; Run via form trigger as shindebhagwat1982@gmail.com; Timestamp: Feb 1 2021 10:50 PM</t>
  </si>
  <si>
    <t>sakshisaudagar333@gmail.com</t>
  </si>
  <si>
    <t>Saudagar Sakshi dadasaheb</t>
  </si>
  <si>
    <t>Arts, commerce &amp; science College rahuri</t>
  </si>
  <si>
    <t>This book is very important for a future . I like the book .this book is very interesting.</t>
  </si>
  <si>
    <t>1mDL0h4ClQeaI4mUfG426tVVsoK5fsu1I</t>
  </si>
  <si>
    <t>https://drive.google.com/file/d/1mDL0h4ClQeaI4mUfG426tVVsoK5fsu1I/view?usp=drivesdk</t>
  </si>
  <si>
    <t>Document successfully created; Document successfully merged; PDF created; Emails Sent: [To: sakshisaudagar333@gmail.com]; Run via form trigger as shindebhagwat1982@gmail.com; Timestamp: Feb 1 2021 10:51 PM</t>
  </si>
  <si>
    <t>durgarokade10@gmail.com</t>
  </si>
  <si>
    <t>रोकडे दुर्गा बाबासाहेब</t>
  </si>
  <si>
    <t>लोकनेते रामदास पाटील धुमाळ कला , विज्ञान, वाणिज्य महाविद्यालय, राहुरी.</t>
  </si>
  <si>
    <t>मला हा उपक्रम खुप आवडला,यामुळे माझ्या ज्ञानात भर पडुन माझी स्मरणशक्ती वाढली.</t>
  </si>
  <si>
    <t>1DssHbWsfzgoURNvkemSl1l0ZhP601Tda</t>
  </si>
  <si>
    <t>https://drive.google.com/file/d/1DssHbWsfzgoURNvkemSl1l0ZhP601Tda/view?usp=drivesdk</t>
  </si>
  <si>
    <t>Document successfully created; Document successfully merged; PDF created; Emails Sent: [To: durgarokade10@gmail.com]; Run via form trigger as shindebhagwat1982@gmail.com; Timestamp: Feb 1 2021 11:24 PM</t>
  </si>
  <si>
    <t>laxman@gmail.com</t>
  </si>
  <si>
    <t xml:space="preserve"> Vaishnavi Babasaheb Harde</t>
  </si>
  <si>
    <t>Arts,Science, Commerce collage Rahuri</t>
  </si>
  <si>
    <t>Kuphch Chan aahe</t>
  </si>
  <si>
    <t>11qRoSqrfePW9sFehSBfbjx2VUz7UdgRI</t>
  </si>
  <si>
    <t>https://drive.google.com/file/d/11qRoSqrfePW9sFehSBfbjx2VUz7UdgRI/view?usp=drivesdk</t>
  </si>
  <si>
    <t>Document successfully created; Document successfully merged; PDF created; Emails Sent: [To: laxman@gmail.com]; Run via form trigger as shindebhagwat1982@gmail.com; Timestamp: Feb 2 2021 12:02 AM</t>
  </si>
  <si>
    <t>kaveriingale44@gmail.com</t>
  </si>
  <si>
    <t>Saraswati wani college of d dharm. Ganegaon</t>
  </si>
  <si>
    <t>वाचनाचे महत्त्व सांगते......</t>
  </si>
  <si>
    <t>1PKQTcn0MPBNHMzXUQeso1wubQym4kwbv</t>
  </si>
  <si>
    <t>https://drive.google.com/file/d/1PKQTcn0MPBNHMzXUQeso1wubQym4kwbv/view?usp=drivesdk</t>
  </si>
  <si>
    <t>Document successfully created; Document successfully merged; PDF created; Emails Sent: [To: kaveriingale44@gmail.com]; Run via form trigger as shindebhagwat1982@gmail.com; Timestamp: Feb 2 2021 12:06 AM</t>
  </si>
  <si>
    <t>hujebkhanpathan5@gmail.com</t>
  </si>
  <si>
    <t xml:space="preserve"> Pathan Hujebkhan Nasir</t>
  </si>
  <si>
    <t>ASC collage Rahuri</t>
  </si>
  <si>
    <t xml:space="preserve">मी </t>
  </si>
  <si>
    <t>1GFMQfuCNmM42KlPSArD1ly-aQx9NO3B7</t>
  </si>
  <si>
    <t>https://drive.google.com/file/d/1GFMQfuCNmM42KlPSArD1ly-aQx9NO3B7/view?usp=drivesdk</t>
  </si>
  <si>
    <t>Document successfully created; Document successfully merged; PDF created; Emails Sent: [To: hujebkhanpathan5@gmail.com]; Run via form trigger as shindebhagwat1982@gmail.com; Timestamp: Feb 2 2021 3:58 AM</t>
  </si>
  <si>
    <t>hrushikeshbhingarkar@gmail.com</t>
  </si>
  <si>
    <t>Hrushi bhingarkar</t>
  </si>
  <si>
    <t>Arts sciences comerce coolej rahuri</t>
  </si>
  <si>
    <t>या उपक्रमातून वाचनाची आवड होते व वाचनाची खूप आवड लागते .</t>
  </si>
  <si>
    <t>1HNUPDfGd9Qm_zBnY7yYVMpXCpitNpipR</t>
  </si>
  <si>
    <t>https://drive.google.com/file/d/1HNUPDfGd9Qm_zBnY7yYVMpXCpitNpipR/view?usp=drivesdk</t>
  </si>
  <si>
    <t>Document successfully created; Document successfully merged; PDF created; Emails Sent: [To: hrushikeshbhingarkar@gmail.com]; Run via form trigger as shindebhagwat1982@gmail.com; Timestamp: Feb 2 2021 3:59 AM</t>
  </si>
  <si>
    <t>shaikhsahil@gmail.com</t>
  </si>
  <si>
    <t>Sahil sikandar shaikh</t>
  </si>
  <si>
    <t xml:space="preserve">Art science commerce college rahuri </t>
  </si>
  <si>
    <t>This project is amezing for reading</t>
  </si>
  <si>
    <t>1FgOHohbxdQDr__NwQQNzOtaJLOrKU-AH</t>
  </si>
  <si>
    <t>https://drive.google.com/file/d/1FgOHohbxdQDr__NwQQNzOtaJLOrKU-AH/view?usp=drivesdk</t>
  </si>
  <si>
    <t>Document successfully created; Document successfully merged; PDF created; Emails Sent: [To: shaikhsahil@gmail.com]; Run via form trigger as shindebhagwat1982@gmail.com; Timestamp: Feb 2 2021 4:35 AM</t>
  </si>
  <si>
    <t>waghrutu2003@gmail.com</t>
  </si>
  <si>
    <t>वाघ ऋतुजा सुरेश</t>
  </si>
  <si>
    <t>लोकनेते रामदास पाटिल धुमाळ कला, विज्ञान, वाणिज्य महाविद्यालय, राहुरी.</t>
  </si>
  <si>
    <t xml:space="preserve">वाचाल तर वाचाल' या संकल्पनेला वाव मिळते त्याचबरोबर अवंतर वाचन होऊन साधनामुळे माहिती प्राप्त होते. माहितीच्या साठ्यात वाढ होण्यास मदत झाली.
</t>
  </si>
  <si>
    <t>14e6rHQTfMJazGKHxaEmU1P_XqYDI3WZy</t>
  </si>
  <si>
    <t>https://drive.google.com/file/d/14e6rHQTfMJazGKHxaEmU1P_XqYDI3WZy/view?usp=drivesdk</t>
  </si>
  <si>
    <t>Document successfully created; Document successfully merged; PDF created; Emails Sent: [To: waghrutu2003@gmail.com]; Run via form trigger as shindebhagwat1982@gmail.com; Timestamp: Feb 2 2021 5:20 AM</t>
  </si>
  <si>
    <t>prakashingale53026@gmail.com</t>
  </si>
  <si>
    <t>इंगळे ईश्वरी प्रकाश</t>
  </si>
  <si>
    <t>लोकनेते रामदास पाटील धुमाळ कल विज्ञान वाणिज्य महाविद्यालय राहुरी.</t>
  </si>
  <si>
    <t>वाचनाचे महत्व सांगते.आज पुस्तकाने भाकरी दिली व घालवली जन्मोजन्मीची चाकरी....
वाचाल तर वाचाल ! या संकल्पनेला वाव मिळाली.</t>
  </si>
  <si>
    <t>1wdzbjT-ZfWkEPfbB8m002TXd8r_6sHBe</t>
  </si>
  <si>
    <t>https://drive.google.com/file/d/1wdzbjT-ZfWkEPfbB8m002TXd8r_6sHBe/view?usp=drivesdk</t>
  </si>
  <si>
    <t>Document successfully created; Document successfully merged; PDF created; Emails Sent: [To: prakashingale53026@gmail.com]; Run via form trigger as shindebhagwat1982@gmail.com; Timestamp: Feb 2 2021 5:20 AM</t>
  </si>
  <si>
    <t>ravishirsath500@gmail.com</t>
  </si>
  <si>
    <t>सोहम रविंद्र शिरसाठ.</t>
  </si>
  <si>
    <t>A.S.C.College Rahuri</t>
  </si>
  <si>
    <t>ही कल्पना खूप चांगली आहे.या मुळे बाहेरील माहिती व बुद्धी चांगली राहते.हा उपक्रम खूप चांगला आहे.</t>
  </si>
  <si>
    <t>19dnKHkz7dmYoPRUuq6XP6UwNHbG02-EB</t>
  </si>
  <si>
    <t>https://drive.google.com/file/d/19dnKHkz7dmYoPRUuq6XP6UwNHbG02-EB/view?usp=drivesdk</t>
  </si>
  <si>
    <t>Document successfully created; Document successfully merged; PDF created; Emails Sent: [To: ravishirsath500@gmail.com]; Run via form trigger as shindebhagwat1982@gmail.com; Timestamp: Feb 2 2021 5:33 AM</t>
  </si>
  <si>
    <t>surekhatanpure9623@gmail.com</t>
  </si>
  <si>
    <t xml:space="preserve">तनपुरे निकीता अशोक </t>
  </si>
  <si>
    <t xml:space="preserve">Arts, Science and Commerce college, Rahuri </t>
  </si>
  <si>
    <t xml:space="preserve">हे पुस्तक वाचुन खुप छान वाटल . यातुन अम्हाला खुप छान प्रेरणा मिळाली.  या पुस्तकात खुप छान लेख देखील आहे . आम्ही जे काही वाचले आहे त्याचा आम्ही आमचा जीवनात  नकीच ऊपयोग करु . </t>
  </si>
  <si>
    <t>13uo_yMfr5tsL8DrJR9R4jNa3uTY22IcJ</t>
  </si>
  <si>
    <t>https://drive.google.com/file/d/13uo_yMfr5tsL8DrJR9R4jNa3uTY22IcJ/view?usp=drivesdk</t>
  </si>
  <si>
    <t>Document successfully created; Document successfully merged; PDF created; Emails Sent: [To: surekhatanpure9623@gmail.com]; Run via form trigger as shindebhagwat1982@gmail.com; Timestamp: Feb 2 2021 5:56 AM</t>
  </si>
  <si>
    <t>vishalwable83@gmail.com</t>
  </si>
  <si>
    <t>प्रा. विशाल चंद्रकांत वाबळे</t>
  </si>
  <si>
    <t>लोकनेते रामदास पाटील धुमाळ कला,विज्ञान व वाणिज्य महाविद्यालय राहुरी</t>
  </si>
  <si>
    <t>खूप खूप उत्कृष्ट उपक्रम आहे यासारखे उपक्रम वारंवार होण्याची आवश्यकता आहे</t>
  </si>
  <si>
    <t>1KLVmke1qO523QbvVzQYJxqhSTDCSrBmY</t>
  </si>
  <si>
    <t>https://drive.google.com/file/d/1KLVmke1qO523QbvVzQYJxqhSTDCSrBmY/view?usp=drivesdk</t>
  </si>
  <si>
    <t>Document successfully created; Document successfully merged; PDF created; Emails Sent: [To: vishalwable83@gmail.com]; Run via form trigger as shindebhagwat1982@gmail.com; Timestamp: Feb 2 2021 6:01 AM</t>
  </si>
  <si>
    <t>kailas.Argade111@gmail.com</t>
  </si>
  <si>
    <t>Argade Kaveri Kailas</t>
  </si>
  <si>
    <t>Loknete Ramdas patil Dhumal Arts science nd commarce college Rahuri</t>
  </si>
  <si>
    <t>या पुस्तकातुन मला असे कळले की युवा पीढी ही काळाची गरज आहे .उच्च  विचार असेल तर कोणतेही धेय प्राप्त होवू शकतात.तसेच या पुस्तकातुन खुप  काही शिकायला मिळाले.</t>
  </si>
  <si>
    <t>1aIbgEpHby0oUENwBF8nKbu8-vPsgaBFr</t>
  </si>
  <si>
    <t>https://drive.google.com/file/d/1aIbgEpHby0oUENwBF8nKbu8-vPsgaBFr/view?usp=drivesdk</t>
  </si>
  <si>
    <t>Document successfully created; Document successfully merged; PDF created; Emails Sent: [To: kailas.Argade111@gmail.com]; Run via form trigger as shindebhagwat1982@gmail.com; Timestamp: Feb 2 2021 6:05 AM</t>
  </si>
  <si>
    <t>adityapagire122@gmail.com</t>
  </si>
  <si>
    <t xml:space="preserve">  Aditya pagire      प्रमाणपत्र  हवे आहे </t>
  </si>
  <si>
    <t xml:space="preserve">Lokhanete ramdas patil dhumal </t>
  </si>
  <si>
    <t xml:space="preserve">मला खूप आनंद झाला हे सर्व लेख वाचून   हे  सर्व लेख खूप प्रेरणादायी आहे  लेख वाचले तर खूप मनाला लागलं </t>
  </si>
  <si>
    <t>1p5rdD4loYxzJRwctvj5xdOj2VuTaPNea</t>
  </si>
  <si>
    <t>https://drive.google.com/file/d/1p5rdD4loYxzJRwctvj5xdOj2VuTaPNea/view?usp=drivesdk</t>
  </si>
  <si>
    <t>Document successfully created; Document successfully merged; PDF created; Emails Sent: [To: adityapagire122@gmail.com]; Run via form trigger as shindebhagwat1982@gmail.com; Timestamp: Feb 2 2021 6:08 AM</t>
  </si>
  <si>
    <t>ntanpure002@gmail.com</t>
  </si>
  <si>
    <t xml:space="preserve">Tanpure Nikita Ashok </t>
  </si>
  <si>
    <t xml:space="preserve">Arts,  Science and Commerce college,  Rahuri </t>
  </si>
  <si>
    <t>Ha upkram khup chan hota.  Yat vividh lekhkani khup Bhari lekh lihile aahe.  Tyatun amhala khup prerna milte</t>
  </si>
  <si>
    <t>1KVOY9A1VYxQEyOvq5yThISpMGC6y6tgw</t>
  </si>
  <si>
    <t>https://drive.google.com/file/d/1KVOY9A1VYxQEyOvq5yThISpMGC6y6tgw/view?usp=drivesdk</t>
  </si>
  <si>
    <t>Document successfully created; Document successfully merged; PDF created; Emails Sent: [To: ntanpure002@gmail.com]; Run via form trigger as shindebhagwat1982@gmail.com; Timestamp: Feb 2 2021 6:08 AM</t>
  </si>
  <si>
    <t>manjarebharati2@gmail.com</t>
  </si>
  <si>
    <t>मांजरे कल्याणी बाबासाहेब</t>
  </si>
  <si>
    <t>आर्ट सायन्स कॉमर्स कॉलेज राहुरी</t>
  </si>
  <si>
    <t>हे उपक्रम खूप छान आहे.यामुळे मुलांना अधिक ज्ञान मिळते.व जीवनात काय करायचे ह्याचे देखील महत्व समजते.</t>
  </si>
  <si>
    <t>16xSd6jpJdGfwcYrJwlV2s7kTcNEaiQ6p</t>
  </si>
  <si>
    <t>https://drive.google.com/file/d/16xSd6jpJdGfwcYrJwlV2s7kTcNEaiQ6p/view?usp=drivesdk</t>
  </si>
  <si>
    <t>Document successfully created; Document successfully merged; PDF created; Emails Sent: [To: manjarebharati2@gmail.com]; Run via form trigger as shindebhagwat1982@gmail.com; Timestamp: Feb 2 2021 6:11 AM</t>
  </si>
  <si>
    <t>nimsenikita015@gmail.com</t>
  </si>
  <si>
    <t xml:space="preserve">Nimse Nikita Rajendra </t>
  </si>
  <si>
    <t>Arts, science, commerce college rahuri</t>
  </si>
  <si>
    <t xml:space="preserve">सांधना पुस्तका वाजल्याने *जीवनाला एक नवीन दिशा* मिलते. हे पुस्तका वाचून खूपच भारी वाटल .मला हे पुस्तक वाचण्यास मिलाल याचा मला खूप आनंद वाटतो </t>
  </si>
  <si>
    <t>1LT_eT6Xfp-_txapcMquzbtNA5W-J7o1Z</t>
  </si>
  <si>
    <t>https://drive.google.com/file/d/1LT_eT6Xfp-_txapcMquzbtNA5W-J7o1Z/view?usp=drivesdk</t>
  </si>
  <si>
    <t>Document successfully created; Document successfully merged; PDF created; Emails Sent: [To: nimsenikita015@gmail.com]; Run via form trigger as shindebhagwat1982@gmail.com; Timestamp: Feb 2 2021 6:16 AM</t>
  </si>
  <si>
    <t>chiragrasane89@gmail.com</t>
  </si>
  <si>
    <t>Chirag Prashant Rasane</t>
  </si>
  <si>
    <t xml:space="preserve">Arts Science Commerce College Rahuri </t>
  </si>
  <si>
    <t>.</t>
  </si>
  <si>
    <t>1ZGmfyDKk69tiZHe2_hK-Xvz-94X6m_XY</t>
  </si>
  <si>
    <t>https://drive.google.com/file/d/1ZGmfyDKk69tiZHe2_hK-Xvz-94X6m_XY/view?usp=drivesdk</t>
  </si>
  <si>
    <t>Document successfully created; Document successfully merged; PDF created; Emails Sent: [To: chiragrasane89@gmail.com]; Run via form trigger as shindebhagwat1982@gmail.com; Timestamp: Feb 2 2021 6:16 AM</t>
  </si>
  <si>
    <t>vrushalohol7218@gmail.com</t>
  </si>
  <si>
    <t>Ohol Vrushal Vasant</t>
  </si>
  <si>
    <t>Art's, science, commerce College Rahuri</t>
  </si>
  <si>
    <t>Upkram khup chan hota asech upakram Pudhehi ghyavet Ashi apeksha krato,thank you 🙏🙏</t>
  </si>
  <si>
    <t>1oY-3Npdez6UIHYoLiBxCmXd7thFe9MTL</t>
  </si>
  <si>
    <t>https://drive.google.com/file/d/1oY-3Npdez6UIHYoLiBxCmXd7thFe9MTL/view?usp=drivesdk</t>
  </si>
  <si>
    <t>Document successfully created; Document successfully merged; PDF created; Emails Sent: [To: vrushalohol7218@gmail.com]; Run via form trigger as shindebhagwat1982@gmail.com; Timestamp: Feb 2 2021 6:17 AM</t>
  </si>
  <si>
    <t>nishachaudhari5494@gmail.com</t>
  </si>
  <si>
    <t>चौधरी सौरभ दत्तात्रय</t>
  </si>
  <si>
    <t>A.c</t>
  </si>
  <si>
    <t>हा वाचन साप्ताहिक सोहळा खूप चांगला होता. आणि हा साप्ताहिक सोहळा आम्हाला प्रेरणादायक होता. ह्या साप्ताहिक सोहळ्यामुळे आम्ही अनेक पुस्तके वाचू शकलो आणि पुस्तके लिहिणाऱ्या विषयी कळले.</t>
  </si>
  <si>
    <t>1MeGmlpG3Pw5Tv_Kc0SpPULGEZlBC4KWE</t>
  </si>
  <si>
    <t>https://drive.google.com/file/d/1MeGmlpG3Pw5Tv_Kc0SpPULGEZlBC4KWE/view?usp=drivesdk</t>
  </si>
  <si>
    <t>Document successfully created; Document successfully merged; PDF created; Emails Sent: [To: nishachaudhari5494@gmail.com]; Run via form trigger as shindebhagwat1982@gmail.com; Timestamp: Feb 2 2021 6:24 AM</t>
  </si>
  <si>
    <t>krishnamote26599@gmail.com</t>
  </si>
  <si>
    <t xml:space="preserve">कृष्णा जगदीश मोटे </t>
  </si>
  <si>
    <t>लोकनेते रामदास पाटील धुमाळ कला विज्ञान व वाणिज्य महाविद्यालय राहुरी</t>
  </si>
  <si>
    <t>1GCZV7NJDHyx8M3vPgP96azhrKdlWRdAQ</t>
  </si>
  <si>
    <t>https://drive.google.com/file/d/1GCZV7NJDHyx8M3vPgP96azhrKdlWRdAQ/view?usp=drivesdk</t>
  </si>
  <si>
    <t>Document successfully created; Document successfully merged; PDF created; Emails Sent: [To: krishnamote26599@gmail.com]; Run via form trigger as shindebhagwat1982@gmail.com; Timestamp: Feb 2 2021 6:30 AM</t>
  </si>
  <si>
    <t>kishaorsalunke85@gmail.com</t>
  </si>
  <si>
    <t>Mayuri Babasaheb shirasath</t>
  </si>
  <si>
    <t>Loknete Ramdas Dhumal pathil art,science, commerce College rahuri</t>
  </si>
  <si>
    <t>Mazhya aathvanitil newyark</t>
  </si>
  <si>
    <t>10SM0iSLFl3QiWw_wJuXJjFtbqkIHx5z3</t>
  </si>
  <si>
    <t>https://drive.google.com/file/d/10SM0iSLFl3QiWw_wJuXJjFtbqkIHx5z3/view?usp=drivesdk</t>
  </si>
  <si>
    <t>Document successfully created; Document successfully merged; PDF created; Emails Sent: [To: kishaorsalunke85@gmail.com]; Run via form trigger as shindebhagwat1982@gmail.com; Timestamp: Feb 2 2021 6:39 AM</t>
  </si>
  <si>
    <t>pratikshafalke32@gmail.com</t>
  </si>
  <si>
    <t>FALKE PRATIKSHA GORKSHANATH</t>
  </si>
  <si>
    <t>Art Commerce and science college sonai</t>
  </si>
  <si>
    <t>विद्ार्थ्यांसाठी खूप प्रेरणा देणारा उपक्रम आहे</t>
  </si>
  <si>
    <t>1cnmhRkjTvIMwRO0BpxQC0oA8abV5y2aq</t>
  </si>
  <si>
    <t>https://drive.google.com/file/d/1cnmhRkjTvIMwRO0BpxQC0oA8abV5y2aq/view?usp=drivesdk</t>
  </si>
  <si>
    <t>Document successfully created; Document successfully merged; PDF created; Emails Sent: [To: pratikshafalke32@gmail.com]; Run via form trigger as shindebhagwat1982@gmail.com; Timestamp: Feb 2 2021 6:40 AM</t>
  </si>
  <si>
    <t>tambhere@gmail.com</t>
  </si>
  <si>
    <t>Vishal Shivaji Shelar</t>
  </si>
  <si>
    <t>Loknete ramdas dhumal Patil art science and commerce College rahuri</t>
  </si>
  <si>
    <t>Khup chann upkrapm aahe students madhye vachanachi pravrutti vadhis lagel india and che Bhavi Adhikari banvaylla tumcha khari cha vata aahe rahuri college 12th commerce A che students tumche abhari ahe thanks for giving good chance</t>
  </si>
  <si>
    <t>1PC2P7_skXlqhLDL9F2kS-DrHd9tZtvW3</t>
  </si>
  <si>
    <t>https://drive.google.com/file/d/1PC2P7_skXlqhLDL9F2kS-DrHd9tZtvW3/view?usp=drivesdk</t>
  </si>
  <si>
    <t>Document successfully created; Document successfully merged; PDF created; Emails Sent: [To: tambhere@gmail.com]; Run via form trigger as shindebhagwat1982@gmail.com; Timestamp: Feb 2 2021 6:51 AM</t>
  </si>
  <si>
    <t>sandiptupe1515@gmail.com</t>
  </si>
  <si>
    <t>Tupe Om Sandip</t>
  </si>
  <si>
    <t>ASCC Rahuri</t>
  </si>
  <si>
    <t xml:space="preserve">Nice </t>
  </si>
  <si>
    <t>1XYTgB2XCQX9oAN-SSMFhTP-cUaYgVlBX</t>
  </si>
  <si>
    <t>https://drive.google.com/file/d/1XYTgB2XCQX9oAN-SSMFhTP-cUaYgVlBX/view?usp=drivesdk</t>
  </si>
  <si>
    <t>Document successfully created; Document successfully merged; PDF created; Emails Sent: [To: sandiptupe1515@gmail.com]; Run via form trigger as shindebhagwat1982@gmail.com; Timestamp: Feb 2 2021 7:14 AM</t>
  </si>
  <si>
    <t>raunakmsarmane@gmail.com</t>
  </si>
  <si>
    <t>Sarmane Raunak Manesh</t>
  </si>
  <si>
    <t>PCCOER</t>
  </si>
  <si>
    <t>1USOQDMYGrSqd9fpy_1DEsc5ky6vPa7zp</t>
  </si>
  <si>
    <t>https://drive.google.com/file/d/1USOQDMYGrSqd9fpy_1DEsc5ky6vPa7zp/view?usp=drivesdk</t>
  </si>
  <si>
    <t>Document successfully created; Document successfully merged; PDF created; Emails Sent: [To: raunakmsarmane@gmail.com]; Run via form trigger as shindebhagwat1982@gmail.com; Timestamp: Feb 2 2021 7:15 AM</t>
  </si>
  <si>
    <t>Shahinshaikh863288@gmail.com</t>
  </si>
  <si>
    <t>Shaikh shahin jakir</t>
  </si>
  <si>
    <t>Loknete Ramdas Patil Dumal Art commers And Science Mahavidyalay Rahuri</t>
  </si>
  <si>
    <t>He upkram atishay changle aahe.tasech ya upkramatun khup kahi shiknyasarkhe aahe.</t>
  </si>
  <si>
    <t>1FaO_3l7-ca27s_mhuZPN1DLrYXolXnIr</t>
  </si>
  <si>
    <t>https://drive.google.com/file/d/1FaO_3l7-ca27s_mhuZPN1DLrYXolXnIr/view?usp=drivesdk</t>
  </si>
  <si>
    <t>Document successfully created; Document successfully merged; PDF created; Emails Sent: [To: Shahinshaikh863288@gmail.com]; Run via form trigger as shindebhagwat1982@gmail.com; Timestamp: Feb 2 2021 7:15 AM</t>
  </si>
  <si>
    <t>kunalmehetre2@gmail.com</t>
  </si>
  <si>
    <t>Mehetre kunal dilip</t>
  </si>
  <si>
    <t>Arts,science,coma college rahuri</t>
  </si>
  <si>
    <t>हा उपक्रम खरच खूप भारी आहे.</t>
  </si>
  <si>
    <t>1Lh0PmE8e9EvazRMtX6bjI_alfBEpp4dK</t>
  </si>
  <si>
    <t>https://drive.google.com/file/d/1Lh0PmE8e9EvazRMtX6bjI_alfBEpp4dK/view?usp=drivesdk</t>
  </si>
  <si>
    <t>Document successfully created; Document successfully merged; PDF created; Emails Sent: [To: kunalmehetre2@gmail.com]; Run via form trigger as shindebhagwat1982@gmail.com; Timestamp: Feb 2 2021 7:17 AM</t>
  </si>
  <si>
    <t>nikhillawande23@gmail.com</t>
  </si>
  <si>
    <t>लवांडे निखिल भाऊसाहेब.</t>
  </si>
  <si>
    <t>लोकनेते रामदास पाटील धुमाळ कला विज्ञान वाणिज्य महाविद्यालय राहुरी.</t>
  </si>
  <si>
    <t>खूप छान.</t>
  </si>
  <si>
    <t>1AbC58YwsWhYkpyG-acNx5rhzplcEFsKu</t>
  </si>
  <si>
    <t>https://drive.google.com/file/d/1AbC58YwsWhYkpyG-acNx5rhzplcEFsKu/view?usp=drivesdk</t>
  </si>
  <si>
    <t>Document successfully created; Document successfully merged; PDF created; Emails Sent: [To: nikhillawande23@gmail.com]; Run via form trigger as shindebhagwat1982@gmail.com; Timestamp: Feb 2 2021 7:17 AM</t>
  </si>
  <si>
    <t>moresantosh87@gmail.com</t>
  </si>
  <si>
    <t>More Kirti Santosh</t>
  </si>
  <si>
    <t>Loknete Ramdas Patil Dhumal, Arts, Science, Commerce College, Rahuri</t>
  </si>
  <si>
    <t>Apnas Vacnachi Avad Nirman Hote. Atmavishwas yeto.</t>
  </si>
  <si>
    <t>1uPc17oBvzyjQw0LiwriUJ_qkSSxLJkyp</t>
  </si>
  <si>
    <t>https://drive.google.com/file/d/1uPc17oBvzyjQw0LiwriUJ_qkSSxLJkyp/view?usp=drivesdk</t>
  </si>
  <si>
    <t>Document successfully created; Document successfully merged; PDF created; Emails Sent: [To: moresantosh87@gmail.com]; Run via form trigger as shindebhagwat1982@gmail.com; Timestamp: Feb 2 2021 7:22 AM</t>
  </si>
  <si>
    <t>bhaktikolse2004@gmail.com</t>
  </si>
  <si>
    <t>कोळसे भक्ती कुंडलिक</t>
  </si>
  <si>
    <t xml:space="preserve">हे सगळेच लेख खूप छान आहे. या पुस्तकातून खूप काही घेण्या सारखं आहे यातून समाज प्रबोधन होईल </t>
  </si>
  <si>
    <t>1G3_FAIStPhlMRC2UT-mcUpYM4IQS1b2-</t>
  </si>
  <si>
    <t>https://drive.google.com/file/d/1G3_FAIStPhlMRC2UT-mcUpYM4IQS1b2-/view?usp=drivesdk</t>
  </si>
  <si>
    <t>Document successfully created; Document successfully merged; PDF created; Emails Sent: [To: bhaktikolse2004@gmail.com]; Run via form trigger as shindebhagwat1982@gmail.com; Timestamp: Feb 2 2021 7:24 AM</t>
  </si>
  <si>
    <t>kirtimore047@gmail.com</t>
  </si>
  <si>
    <t>Kirti Rajendra More</t>
  </si>
  <si>
    <t>Art, Science commerce College Rahuri</t>
  </si>
  <si>
    <t xml:space="preserve">संपादन हे पुस्तक खूप छान आहे याने युवा पिढीला वाचनाची आवड निर्माण होते </t>
  </si>
  <si>
    <t>1YcEI687KUuQawDRfWsJlLO6n390idCAh</t>
  </si>
  <si>
    <t>https://drive.google.com/file/d/1YcEI687KUuQawDRfWsJlLO6n390idCAh/view?usp=drivesdk</t>
  </si>
  <si>
    <t>Document successfully created; Document successfully merged; PDF created; Emails Sent: [To: kirtimore047@gmail.com]; Run via form trigger as shindebhagwat1982@gmail.com; Timestamp: Feb 2 2021 7:25 AM</t>
  </si>
  <si>
    <t>khilariakshay403@gmail.com</t>
  </si>
  <si>
    <t>Khilari Kalpana Sharad</t>
  </si>
  <si>
    <t>Arts,Science and commerce collage Rahuri tal. Tahuri Dist. A. Nagar</t>
  </si>
  <si>
    <t xml:space="preserve"> हा उपक्रम खूप छान आहे. यातून आम्हाला ज्ञान मिळाले.</t>
  </si>
  <si>
    <t>1-jB3z42CeoCN2hlbr8eEhkchWwqbSjhf</t>
  </si>
  <si>
    <t>https://drive.google.com/file/d/1-jB3z42CeoCN2hlbr8eEhkchWwqbSjhf/view?usp=drivesdk</t>
  </si>
  <si>
    <t>Document successfully created; Document successfully merged; PDF created; Emails Sent: [To: khilariakshay403@gmail.com]; Run via form trigger as shindebhagwat1982@gmail.com; Timestamp: Feb 2 2021 7:25 AM</t>
  </si>
  <si>
    <t>shwetasangale15@gmail.com</t>
  </si>
  <si>
    <t>yes</t>
  </si>
  <si>
    <t>loknete ramdas dhumal art science commerce college rahuri</t>
  </si>
  <si>
    <t xml:space="preserve">Good </t>
  </si>
  <si>
    <t>1zS75XRFZujmr9dOlC8t5cuwobOz8DWsw</t>
  </si>
  <si>
    <t>https://drive.google.com/file/d/1zS75XRFZujmr9dOlC8t5cuwobOz8DWsw/view?usp=drivesdk</t>
  </si>
  <si>
    <t>Document successfully created; Document successfully merged; PDF created; Emails Sent: [To: shwetasangale15@gmail.com]; Run via form trigger as shindebhagwat1982@gmail.com; Timestamp: Feb 2 2021 7:32 AM</t>
  </si>
  <si>
    <t>Shaikhmdanis598@gmail.com</t>
  </si>
  <si>
    <t>मला प्रमाण पत्र हवा आहे</t>
  </si>
  <si>
    <t>Arts Science Commerce College Rahuri</t>
  </si>
  <si>
    <t>याच्यामधून खूप काही शिकायला मिळाले आहे मला हे पुस्तक वाचायला आनंद झाले आहे दिवाळी विषयाचा माझा फेवरेट टप्पा आहे पुस्तकात.</t>
  </si>
  <si>
    <t>1AxxTAjLP7Afn1o9jkfZ8ZWD60rIKBy5v</t>
  </si>
  <si>
    <t>https://drive.google.com/file/d/1AxxTAjLP7Afn1o9jkfZ8ZWD60rIKBy5v/view?usp=drivesdk</t>
  </si>
  <si>
    <t>Document successfully created; Document successfully merged; PDF created; Emails Sent: [To: Shaikhmdanis598@gmail.com]; Run via form trigger as shindebhagwat1982@gmail.com; Timestamp: Feb 2 2021 7:36 AM</t>
  </si>
  <si>
    <t>mohanshindems111@gmail.com</t>
  </si>
  <si>
    <t xml:space="preserve">Sakshi Mohan Shinde </t>
  </si>
  <si>
    <t xml:space="preserve">Asc college rahuri </t>
  </si>
  <si>
    <t xml:space="preserve">यातून खूप काही गोष्टी स्पष्ट झाल्या आहेत. जीवन कसे जगावे हे समजते. यातून खूप काहीगोष्टी चे अनुभव आहे आहेत. जीवनाचा तो एकमेव खरा अर्थ समजते. खूप छान आहे. </t>
  </si>
  <si>
    <t>1UcDs-p3GQjxCMlQCCu5TaqhyuNdG3so5</t>
  </si>
  <si>
    <t>https://drive.google.com/file/d/1UcDs-p3GQjxCMlQCCu5TaqhyuNdG3so5/view?usp=drivesdk</t>
  </si>
  <si>
    <t>Document successfully created; Document successfully merged; PDF created; Emails Sent: [To: mohanshindems111@gmail.com]; Run via form trigger as shindebhagwat1982@gmail.com; Timestamp: Feb 2 2021 7:42 AM</t>
  </si>
  <si>
    <t>bhausahebpawar1541@gmail.com</t>
  </si>
  <si>
    <t>Gayatri Bhausaheb pawar</t>
  </si>
  <si>
    <t>Ramdas patil dhumal kala ,vidnyan v vanijy</t>
  </si>
  <si>
    <t>चांगले विचार वाचायला मिळेले .प्रोत्साहन मिळाले.</t>
  </si>
  <si>
    <t>1QSgjsHFdCB5sMu99WTTOwdMIpf5sidOS</t>
  </si>
  <si>
    <t>https://drive.google.com/file/d/1QSgjsHFdCB5sMu99WTTOwdMIpf5sidOS/view?usp=drivesdk</t>
  </si>
  <si>
    <t>Document successfully created; Document successfully merged; PDF created; Emails Sent: [To: bhausahebpawar1541@gmail.com]; Run via form trigger as shindebhagwat1982@gmail.com; Timestamp: Feb 2 2021 7:53 AM</t>
  </si>
  <si>
    <t>vaishushinde7410@gmail.com</t>
  </si>
  <si>
    <t xml:space="preserve">वैष्णवी संजय शिंदे </t>
  </si>
  <si>
    <t xml:space="preserve">A. S. C. College of rahuri </t>
  </si>
  <si>
    <t>मी या उपक्रमात सहभागी झाले होते आणि त्या मधे खुप छान मनाला स्पर्श करतील असे लेख वाचले अणि सर्व लेख खूप आवडले</t>
  </si>
  <si>
    <t>1x7WYcsC_7LC6Tf5inLYjHRpijnSES4Dh</t>
  </si>
  <si>
    <t>https://drive.google.com/file/d/1x7WYcsC_7LC6Tf5inLYjHRpijnSES4Dh/view?usp=drivesdk</t>
  </si>
  <si>
    <t>Document successfully created; Document successfully merged; PDF created; Emails Sent: [To: vaishushinde7410@gmail.com]; Run via form trigger as shindebhagwat1982@gmail.com; Timestamp: Feb 2 2021 8:02 AM</t>
  </si>
  <si>
    <t>Kirankadu7218941187@gmail.com</t>
  </si>
  <si>
    <t>Kadu Kiran Ashok</t>
  </si>
  <si>
    <t>Ascc</t>
  </si>
  <si>
    <t>Guru Hote</t>
  </si>
  <si>
    <t>1-YaRm0ffTBbmHpwzRrdvh_4Qo7mjHl08</t>
  </si>
  <si>
    <t>https://drive.google.com/file/d/1-YaRm0ffTBbmHpwzRrdvh_4Qo7mjHl08/view?usp=drivesdk</t>
  </si>
  <si>
    <t>Document successfully created; Document successfully merged; PDF created; Emails Sent: [To: Kirankadu7218941187@gmail.com]; Run via form trigger as shindebhagwat1982@gmail.com; Timestamp: Feb 2 2021 8:03 AM</t>
  </si>
  <si>
    <t>sohelshaikh76027602@gmail.com</t>
  </si>
  <si>
    <t>shaikh sadiya sameer</t>
  </si>
  <si>
    <t>Ascc rahuri</t>
  </si>
  <si>
    <t>हया उपकरण ना मूल   स्टुडेंट ना वाचनाची आवड होऊ शकते या साधना साप्ताहिक पुस्तकात स्टुडेंट  ना पुढ़े निनर्णय घेयायला आड़चन येणार नाही ह्यात सगल जीवन ना वर आधारित माहिती आहे हे पुस्तक मला तर खुप आवडल</t>
  </si>
  <si>
    <t>1yYcF3OzgRRwnG_sTWbTp4omz9YZ7uYUK</t>
  </si>
  <si>
    <t>https://drive.google.com/file/d/1yYcF3OzgRRwnG_sTWbTp4omz9YZ7uYUK/view?usp=drivesdk</t>
  </si>
  <si>
    <t>Document successfully created; Document successfully merged; PDF created; Emails Sent: [To: sohelshaikh76027602@gmail.com]; Run via form trigger as shindebhagwat1982@gmail.com; Timestamp: Feb 2 2021 8:03 AM</t>
  </si>
  <si>
    <t>Zarinas496@gmail.com</t>
  </si>
  <si>
    <t>Shaikh Mohammadanis Raju</t>
  </si>
  <si>
    <t>हे उपक्रम खूप चांगले आहे त्याच्यातून मला खूप काही शिकायला मिळाले आहे या पुस्तकातून मला खूप काही वाचायला चांगले मिळाले आहे.</t>
  </si>
  <si>
    <t>1YVC6ZNwtGTtlDwF4gXCzOYb3ECvxgR-L</t>
  </si>
  <si>
    <t>https://drive.google.com/file/d/1YVC6ZNwtGTtlDwF4gXCzOYb3ECvxgR-L/view?usp=drivesdk</t>
  </si>
  <si>
    <t>Document successfully created; Document successfully merged; PDF created; Emails Sent: [To: Zarinas496@gmail.com]; Run via form trigger as shindebhagwat1982@gmail.com; Timestamp: Feb 2 2021 8:08 AM</t>
  </si>
  <si>
    <t>baluwagh2280@gmail.com</t>
  </si>
  <si>
    <t>कोळसे भक्ति कुंडलिक</t>
  </si>
  <si>
    <t>कला विज्ञान व वाणिज्य महाविद्यालय राहुरी</t>
  </si>
  <si>
    <t xml:space="preserve">साधना या पुस्तकांतून खूप प्रेरना घेण्या सारखं खूप आहे त्यातनू खूप समजसमाज प्रोबोधन होईल </t>
  </si>
  <si>
    <t>1foSXWQMkLj3hwiOxqs70MGnUjY-a95Pb</t>
  </si>
  <si>
    <t>https://drive.google.com/file/d/1foSXWQMkLj3hwiOxqs70MGnUjY-a95Pb/view?usp=drivesdk</t>
  </si>
  <si>
    <t>Document successfully created; Document successfully merged; PDF created; Emails Sent: [To: baluwagh2280@gmail.com]; Run via form trigger as shindebhagwat1982@gmail.com; Timestamp: Feb 2 2021 8:08 AM</t>
  </si>
  <si>
    <t>ajaygadhe526@gamil.com</t>
  </si>
  <si>
    <t>Gadhe Ajay Dilip</t>
  </si>
  <si>
    <t>लोकनेते रामदास पाटील धुमाळ</t>
  </si>
  <si>
    <t>माझ्या मते हा उपक्रम चागला आहे कारण की आताच्या  इंटरनेट च्या युगात वाचनाकडे मुलाचे लक्ष नाही  माझा मते आसे आहे की प्रत्येक शाळा कॉलेज मध्ये  महिन्यातून एकदा तरी वाचन घेतले पाहजेत त्यामुळे मुलांमधे वाचनाची आवड निर्माण होईल</t>
  </si>
  <si>
    <t>1th1eFMYtizNwybIMxaX-IpEccxZv4zMU</t>
  </si>
  <si>
    <t>https://drive.google.com/file/d/1th1eFMYtizNwybIMxaX-IpEccxZv4zMU/view?usp=drivesdk</t>
  </si>
  <si>
    <t>Document successfully created; Document successfully merged; PDF created; Emails Sent: [To: ajaygadhe526@gamil.com]; Run via form trigger as shindebhagwat1982@gmail.com; Timestamp: Feb 2 2021 8:18 AM</t>
  </si>
  <si>
    <t>gauravsaudagar7972215636@gmali.com</t>
  </si>
  <si>
    <t>Saudagar Anushka Nandkishor</t>
  </si>
  <si>
    <t>Ascc Rahuri</t>
  </si>
  <si>
    <t>हा उपक्रम वाचयला छान आहे</t>
  </si>
  <si>
    <t>1Xb5oU7q7RQrby5WbjPJuKY40Br9t36uk</t>
  </si>
  <si>
    <t>https://drive.google.com/file/d/1Xb5oU7q7RQrby5WbjPJuKY40Br9t36uk/view?usp=drivesdk</t>
  </si>
  <si>
    <t>Document successfully created; Document successfully merged; PDF created; Emails Sent: [To: gauravsaudagar7972215636@gmali.com]; Run via form trigger as shindebhagwat1982@gmail.com; Timestamp: Feb 2 2021 8:22 AM</t>
  </si>
  <si>
    <t>surajtakali2003@gmail.com</t>
  </si>
  <si>
    <t xml:space="preserve">Takali Suraj kantappa </t>
  </si>
  <si>
    <t xml:space="preserve">Loknete ramdas Patil dhumal arts science and commerce college rahuri </t>
  </si>
  <si>
    <t xml:space="preserve">हया उपक्रम मूळे मला वाचनाची थोडीशी आवड लागली मला हा उपक्रम खूप लाभदायी वाटला हा उपक्रम खूप खूप छान होता </t>
  </si>
  <si>
    <t>1ELbWXZLitxZ4E-a3AO_2nObC_J_p-Sc3</t>
  </si>
  <si>
    <t>https://drive.google.com/file/d/1ELbWXZLitxZ4E-a3AO_2nObC_J_p-Sc3/view?usp=drivesdk</t>
  </si>
  <si>
    <t>Document successfully created; Document successfully merged; PDF created; Emails Sent: [To: surajtakali2003@gmail.com]; Run via form trigger as shindebhagwat1982@gmail.com; Timestamp: Feb 2 2021 8:27 AM</t>
  </si>
  <si>
    <t>htcaartishinde@gmail.com</t>
  </si>
  <si>
    <t xml:space="preserve"> English</t>
  </si>
  <si>
    <t>A.S.C College</t>
  </si>
  <si>
    <t xml:space="preserve">This is so great full work &amp; I am enjoy 
about this knowledge
</t>
  </si>
  <si>
    <t>1QG8x7lfxYmmcmigVv2LjTgbY3SN4CeC4</t>
  </si>
  <si>
    <t>https://drive.google.com/file/d/1QG8x7lfxYmmcmigVv2LjTgbY3SN4CeC4/view?usp=drivesdk</t>
  </si>
  <si>
    <t>Document successfully created; Document successfully merged; PDF created; Emails Sent: [To: htcaartishinde@gmail.com]; Run via form trigger as shindebhagwat1982@gmail.com; Timestamp: Feb 2 2021 8:33 AM</t>
  </si>
  <si>
    <t>sheterahul90@gmail.com</t>
  </si>
  <si>
    <t>शेटे राहुल बाबासाहेब</t>
  </si>
  <si>
    <t>लोकनेते रामदास  पाटील धुमाळ कला  विज्ञान व वाणिज्य महाविद्यालय</t>
  </si>
  <si>
    <t>फार छान मार्ग दर्शन झाले</t>
  </si>
  <si>
    <t>1-0jiYLX7pG03u6ElnTX2B7_eZVUXSeAr</t>
  </si>
  <si>
    <t>https://drive.google.com/file/d/1-0jiYLX7pG03u6ElnTX2B7_eZVUXSeAr/view?usp=drivesdk</t>
  </si>
  <si>
    <t>Document successfully created; Document successfully merged; PDF created; Emails Sent: [To: sheterahul90@gmail.com]; Run via form trigger as shindebhagwat1982@gmail.com; Timestamp: Feb 2 2021 8:34 AM</t>
  </si>
  <si>
    <t>shindejagdish1976@gmail.com</t>
  </si>
  <si>
    <t>शिंदे पल्लवी जगदीश</t>
  </si>
  <si>
    <t>लो.रामदास पा.धुमाळ कला,विज्ञान,वाणिज्य महाविद्यालय, राहुरी</t>
  </si>
  <si>
    <t>मला या उपक्रमाने वाचनाची आवड निर्माण झाली. या दिवाळी अंकातील प्रत्येक लेख हा प्रेरणादायी आहे. यामुळे प्रत्येकाला वाचन करण्याची गरज आहे असे मला वाटते. जेणेकरून त्यांना हे समजेल की आपण खरंच काही ना काही वाचत राहिले पाहिजे. यामुळे आपल्या ज्ञानात भर पडेल. असे माझे मत आहे.</t>
  </si>
  <si>
    <t>1ItuLbnT_ELQsJyssp0aa6M-4FQP0eAhT</t>
  </si>
  <si>
    <t>https://drive.google.com/file/d/1ItuLbnT_ELQsJyssp0aa6M-4FQP0eAhT/view?usp=drivesdk</t>
  </si>
  <si>
    <t>Document successfully created; Document successfully merged; PDF created; Emails Sent: [To: shindejagdish1976@gmail.com]; Run via form trigger as shindebhagwat1982@gmail.com; Timestamp: Feb 2 2021 8:38 AM</t>
  </si>
  <si>
    <t>bhagwatitodmal@gmail.com</t>
  </si>
  <si>
    <t>Todmal Bhagwati Sanjay</t>
  </si>
  <si>
    <t>Loknete Ramdas Patil Dhumal Kala , Vidnyan , Vanijya mahavidyalaya Rahuri</t>
  </si>
  <si>
    <t>Ha upkram vachkanmadhe ek vachnachi prerana nirman vhyavi ya uddeshyane kelela disun yeto. Yacha fayda nakkich hoil ki ek vachnachi aavd nahisi hot challiy tila punarjivit karnyache kam ya upkramane kele aahe . 
So its very good job 👍</t>
  </si>
  <si>
    <t>1YCmVpnZFH8W70E4maSgZak7KVhZrk5XH</t>
  </si>
  <si>
    <t>https://drive.google.com/file/d/1YCmVpnZFH8W70E4maSgZak7KVhZrk5XH/view?usp=drivesdk</t>
  </si>
  <si>
    <t>Document successfully created; Document successfully merged; PDF created; Emails Sent: [To: bhagwatitodmal@gmail.com]; Run via form trigger as shindebhagwat1982@gmail.com; Timestamp: Feb 2 2021 8:39 AM</t>
  </si>
  <si>
    <t>laxmantanpure81@gmail.com</t>
  </si>
  <si>
    <t>लोकनेते रामदास पाटील धुमाळ कला विज्ञान वाणिज्य महाविद्यालय राहुरी</t>
  </si>
  <si>
    <t xml:space="preserve">Ya upkrma mule mla vschnachi prrna milali. Mla ha upkrm khupp avdla.
Tumhi mla kiti marks padle te dakhvl nhit.
mla samjl phije hot kiti mark pdle.
</t>
  </si>
  <si>
    <t>1ZCYP_Evp1NXn6U1__0LQ8Bq50x8Erddd</t>
  </si>
  <si>
    <t>https://drive.google.com/file/d/1ZCYP_Evp1NXn6U1__0LQ8Bq50x8Erddd/view?usp=drivesdk</t>
  </si>
  <si>
    <t>Document successfully created; Document successfully merged; PDF created; Emails Sent: [To: laxmantanpure81@gmail.com]; Run via form trigger as shindebhagwat1982@gmail.com; Timestamp: Feb 2 2021 8:39 AM</t>
  </si>
  <si>
    <t>vaishnavisaudagar070@gmail.com</t>
  </si>
  <si>
    <t>Saudagar Vaishnavi sanjaykumar</t>
  </si>
  <si>
    <t>Art science commerce college Rahuri</t>
  </si>
  <si>
    <t>संपादन हे खूप छान पुस्तक आहे त्यातून मला प्रेरणा मिळाली.</t>
  </si>
  <si>
    <t>1OUBAgCI0toKDYUVnLO_oiyGflTl7g8uM</t>
  </si>
  <si>
    <t>https://drive.google.com/file/d/1OUBAgCI0toKDYUVnLO_oiyGflTl7g8uM/view?usp=drivesdk</t>
  </si>
  <si>
    <t>Document successfully created; Document successfully merged; PDF created; Emails Sent: [To: vaishnavisaudagar070@gmail.com]; Run via form trigger as shindebhagwat1982@gmail.com; Timestamp: Feb 2 2021 8:44 AM</t>
  </si>
  <si>
    <t>gauravtodmal2@gmail.com</t>
  </si>
  <si>
    <t>Gaurav Ajit Todmal</t>
  </si>
  <si>
    <t>Arts,Commerce and Science College,Rahuri Tal.Rahuri Dist.Ahmednagar</t>
  </si>
  <si>
    <t>good</t>
  </si>
  <si>
    <t>1AULiiycFWisDf_XhKmgBByiFboZQ6VFq</t>
  </si>
  <si>
    <t>https://drive.google.com/file/d/1AULiiycFWisDf_XhKmgBByiFboZQ6VFq/view?usp=drivesdk</t>
  </si>
  <si>
    <t>Document successfully created; Document successfully merged; PDF created; Emails Sent: [To: gauravtodmal2@gmail.com]; Run via form trigger as shindebhagwat1982@gmail.com; Timestamp: Feb 2 2021 8:51 AM</t>
  </si>
  <si>
    <t>dnyaneshwarsonavane97@gmail.com</t>
  </si>
  <si>
    <t xml:space="preserve">  अंजली ज्ञानेश्वर सोनवणे</t>
  </si>
  <si>
    <t>A.S.C.colleage</t>
  </si>
  <si>
    <t>ha upkram rabvane he mala avdle ahe yat vidyarthanchy gunana vav milto ani ek nvin prerna milte</t>
  </si>
  <si>
    <t>1fYpVtTR3yzdAigVXSwuep592JntTIbnu</t>
  </si>
  <si>
    <t>https://drive.google.com/file/d/1fYpVtTR3yzdAigVXSwuep592JntTIbnu/view?usp=drivesdk</t>
  </si>
  <si>
    <t>Document successfully created; Document successfully merged; PDF created; Emails Sent: [To: dnyaneshwarsonavane97@gmail.com]; Run via form trigger as shindebhagwat1982@gmail.com; Timestamp: Feb 2 2021 8:53 AM</t>
  </si>
  <si>
    <t>marutibhagat3@gmail.com</t>
  </si>
  <si>
    <t>हो मला प्रमाणपत्र हवे आहे</t>
  </si>
  <si>
    <t>लोकनेते रामदास पाटील धुमाळ कला, विज्ञान व वाणिज्य महाविद्यालय, राहुरी</t>
  </si>
  <si>
    <t xml:space="preserve">या उपक्रमामुळे  युवा पिढीला खूप काही शिकणयासारखे व लक्षात घेण्यासारखे आहे. </t>
  </si>
  <si>
    <t>1MfPbiXbyp0lh9SrOkhzh8RhnKn01vwSY</t>
  </si>
  <si>
    <t>https://drive.google.com/file/d/1MfPbiXbyp0lh9SrOkhzh8RhnKn01vwSY/view?usp=drivesdk</t>
  </si>
  <si>
    <t>Document successfully created; Document successfully merged; PDF created; Emails Sent: [To: marutibhagat3@gmail.com]; Run via form trigger as shindebhagwat1982@gmail.com; Timestamp: Feb 2 2021 8:55 AM</t>
  </si>
  <si>
    <t>gorakhdolas7@gimael.com</t>
  </si>
  <si>
    <t xml:space="preserve">Ashwini dolas </t>
  </si>
  <si>
    <t xml:space="preserve">Art science comnerce collage rahuri </t>
  </si>
  <si>
    <t>This is very  good project...</t>
  </si>
  <si>
    <t>1VY1p1OjGdH1Nuz14xNhlv_h6DPPDXAoO</t>
  </si>
  <si>
    <t>https://drive.google.com/file/d/1VY1p1OjGdH1Nuz14xNhlv_h6DPPDXAoO/view?usp=drivesdk</t>
  </si>
  <si>
    <t>Document successfully created; Document successfully merged; PDF created; Emails Sent: [To: gorakhdolas7@gimael.com]; Run via form trigger as shindebhagwat1982@gmail.com; Timestamp: Feb 2 2021 8:57 AM</t>
  </si>
  <si>
    <t>sathesoma@gmail.com</t>
  </si>
  <si>
    <t>SATHE SOMNATH VIJAY</t>
  </si>
  <si>
    <t>Loknete Ramdas Patil Dhumal College, Rahuri.</t>
  </si>
  <si>
    <t>Super project aahe.</t>
  </si>
  <si>
    <t>1HxacrjxlMl0gQhQBGxhV2yRNXerWIP1n</t>
  </si>
  <si>
    <t>https://drive.google.com/file/d/1HxacrjxlMl0gQhQBGxhV2yRNXerWIP1n/view?usp=drivesdk</t>
  </si>
  <si>
    <t>Document successfully created; Document successfully merged; PDF created; Emails Sent: [To: sathesoma@gmail.com]; Run via form trigger as shindebhagwat1982@gmail.com; Timestamp: Feb 2 2021 8:59 AM</t>
  </si>
  <si>
    <t>nileshlambe442@gamil.com</t>
  </si>
  <si>
    <t xml:space="preserve">निलेश विजय लांबे </t>
  </si>
  <si>
    <t>चागले आहे</t>
  </si>
  <si>
    <t>1ux629HvoPJfK4CtMi2v2DN6owzp3Nt9T</t>
  </si>
  <si>
    <t>https://drive.google.com/file/d/1ux629HvoPJfK4CtMi2v2DN6owzp3Nt9T/view?usp=drivesdk</t>
  </si>
  <si>
    <t>Document successfully created; Document successfully merged; PDF created; Emails Sent: [To: nileshlambe442@gamil.com]; Run via form trigger as shindebhagwat1982@gmail.com; Timestamp: Feb 2 2021 8:59 AM</t>
  </si>
  <si>
    <t>payaljadhav1411@gmail.com</t>
  </si>
  <si>
    <t>Payal Dilip Jadhav</t>
  </si>
  <si>
    <t>Art,Science,Commerce College Rahuri</t>
  </si>
  <si>
    <t>Sampad he pustak khup chan v prerna dai aahe yatun vachanachi aavad nirman hote</t>
  </si>
  <si>
    <t>1ekkhyirnL_fTEecu9UvtdqeK9b7gP1E1</t>
  </si>
  <si>
    <t>https://drive.google.com/file/d/1ekkhyirnL_fTEecu9UvtdqeK9b7gP1E1/view?usp=drivesdk</t>
  </si>
  <si>
    <t>Document successfully created; Document successfully merged; PDF created; Emails Sent: [To: payaljadhav1411@gmail.com]; Run via form trigger as shindebhagwat1982@gmail.com; Timestamp: Feb 2 2021 9:06 AM</t>
  </si>
  <si>
    <t>kalyani11sathe@gmail.com</t>
  </si>
  <si>
    <t>साठे सोमनाथ विजय.</t>
  </si>
  <si>
    <t>सुपर पुस्तक आहे.
जीवना विषयी खुप छान लेख लिहिला आहे.</t>
  </si>
  <si>
    <t>1TFhGw6XVVcLfmozFdkv1YBI_uO83lrRn</t>
  </si>
  <si>
    <t>https://drive.google.com/file/d/1TFhGw6XVVcLfmozFdkv1YBI_uO83lrRn/view?usp=drivesdk</t>
  </si>
  <si>
    <t>Document successfully created; Document successfully merged; PDF created; Emails Sent: [To: kalyani11sathe@gmail.com]; Run via form trigger as shindebhagwat1982@gmail.com; Timestamp: Feb 2 2021 9:14 AM</t>
  </si>
  <si>
    <t>pradipjagdhane26@gmail.com</t>
  </si>
  <si>
    <t>Sahil Sikandar Shaikh</t>
  </si>
  <si>
    <t xml:space="preserve">Ascc Rahuri collage </t>
  </si>
  <si>
    <t>हे पुस्तक आवडले आणि काही गोष्टी आवडल्या</t>
  </si>
  <si>
    <t>1-_uGm2e1MIY-R_zE_x3644zUTOkpB67A</t>
  </si>
  <si>
    <t>https://drive.google.com/file/d/1-_uGm2e1MIY-R_zE_x3644zUTOkpB67A/view?usp=drivesdk</t>
  </si>
  <si>
    <t>Document successfully created; Document successfully merged; PDF created; Emails Sent: [To: pradipjagdhane26@gmail.com]; Run via form trigger as shindebhagwat1982@gmail.com; Timestamp: Feb 2 2021 9:15 AM</t>
  </si>
  <si>
    <t>phaseshruti@gmail.com</t>
  </si>
  <si>
    <t>Phase Shruti Sandeep</t>
  </si>
  <si>
    <t>St. Saviours high school and jr. College</t>
  </si>
  <si>
    <t>Ha upakram vachkanmade ek vachnachi prerna jagrok vhyavi karnya sathi kelela ahe ase diste. Yacha phayda nakkich hoil. Tanrik yugat vachnachi avad kami hot challi ahe ti ata parat udayas yenyache kam ya upakrama varun hoil. 
Hi sankalpana khup chan ahe. 👍</t>
  </si>
  <si>
    <t>1kuZDJ2clYB0sDZeyaE7hmgig8tZ8s7j8</t>
  </si>
  <si>
    <t>https://drive.google.com/file/d/1kuZDJ2clYB0sDZeyaE7hmgig8tZ8s7j8/view?usp=drivesdk</t>
  </si>
  <si>
    <t>Document successfully created; Document successfully merged; PDF created; Emails Sent: [To: phaseshruti@gmail.com]; Run via form trigger as shindebhagwat1982@gmail.com; Timestamp: Feb 2 2021 9:17 AM</t>
  </si>
  <si>
    <t>mh27522160715@gmail.com</t>
  </si>
  <si>
    <t>पायल बालेखान शेख</t>
  </si>
  <si>
    <t>A S C collage Rahuri tal Rahuri Dre Ahamadnagr</t>
  </si>
  <si>
    <t>हा उपक्रम खुप चागंला आहे .यातून आम्हासारख्या चैतन्याच्या कोंबाना चागंल्या प्रेरणा मिलतात.</t>
  </si>
  <si>
    <t>1Z8Th5gEMTToyZhITpEadNcM3gP6C83ZH</t>
  </si>
  <si>
    <t>https://drive.google.com/file/d/1Z8Th5gEMTToyZhITpEadNcM3gP6C83ZH/view?usp=drivesdk</t>
  </si>
  <si>
    <t>Document successfully created; Document successfully merged; PDF created; Emails Sent: [To: mh27522160715@gmail.com]; Run via form trigger as shindebhagwat1982@gmail.com; Timestamp: Feb 2 2021 9:19 AM</t>
  </si>
  <si>
    <t>sunilgadakh444@gmail.com</t>
  </si>
  <si>
    <t>Gadakh kaveri Ramesh</t>
  </si>
  <si>
    <t>Art science commerce college rahuri</t>
  </si>
  <si>
    <t xml:space="preserve">हा उपक्रम खरंच खूप छान आहे. मला वाटतं असा उपक्रमाने आमच्याच नव्हे तर संपूर्ण मुला मुलींच्या जीवनाला एक चांगला आदर्श ठरेल.
</t>
  </si>
  <si>
    <t>14UAHE2WI0KwujIsGfYajSRl3c4WGyb-A</t>
  </si>
  <si>
    <t>https://drive.google.com/file/d/14UAHE2WI0KwujIsGfYajSRl3c4WGyb-A/view?usp=drivesdk</t>
  </si>
  <si>
    <t>Document successfully created; Document successfully merged; PDF created; Emails Sent: [To: sunilgadakh444@gmail.com]; Run via form trigger as shindebhagwat1982@gmail.com; Timestamp: Feb 2 2021 9:22 AM</t>
  </si>
  <si>
    <t>vijaysathe1923@gmail.com</t>
  </si>
  <si>
    <t>꧁ Soma Sathe. ꧂</t>
  </si>
  <si>
    <t>Asc college rahuri.</t>
  </si>
  <si>
    <t>Super book aahe.</t>
  </si>
  <si>
    <t>12EORxmEbl_Z4xK4TkKAForsflWupQ7Hg</t>
  </si>
  <si>
    <t>https://drive.google.com/file/d/12EORxmEbl_Z4xK4TkKAForsflWupQ7Hg/view?usp=drivesdk</t>
  </si>
  <si>
    <t>Document successfully created; Document successfully merged; PDF created; Emails Sent: [To: vijaysathe1923@gmail.com]; Run via form trigger as shindebhagwat1982@gmail.com; Timestamp: Feb 2 2021 9:24 AM</t>
  </si>
  <si>
    <t>Nitinjare2000123@gmail.com</t>
  </si>
  <si>
    <t xml:space="preserve">Dnyaneshwari Prakash Jare </t>
  </si>
  <si>
    <t xml:space="preserve">A.S.C Collage Rahuri </t>
  </si>
  <si>
    <t xml:space="preserve">डॉ. शैला दाभोलकर 
 यांनी श्रधा आणि अंधस्रधा यामधील फरक काय आहे हे समजून सांगितलं. </t>
  </si>
  <si>
    <t>1HFSikPUpNbqJCHX6HVTekxD2bKUNmJuF</t>
  </si>
  <si>
    <t>https://drive.google.com/file/d/1HFSikPUpNbqJCHX6HVTekxD2bKUNmJuF/view?usp=drivesdk</t>
  </si>
  <si>
    <t>Document successfully created; Document successfully merged; PDF created; Emails Sent: [To: Nitinjare2000123@gmail.com]; Run via form trigger as shindebhagwat1982@gmail.com; Timestamp: Feb 2 2021 9:27 AM</t>
  </si>
  <si>
    <t>Vaishnavigade@gmail.com</t>
  </si>
  <si>
    <t xml:space="preserve">गाडे वैष्णवी सोमनाथ </t>
  </si>
  <si>
    <t>Arts sceince commers college Rahuri</t>
  </si>
  <si>
    <t>मला हे वाचन्यात खूप आनंद झाला</t>
  </si>
  <si>
    <t>1_KpKe2W9OviiE45hXg-UnMvNMqvDTqYe</t>
  </si>
  <si>
    <t>https://drive.google.com/file/d/1_KpKe2W9OviiE45hXg-UnMvNMqvDTqYe/view?usp=drivesdk</t>
  </si>
  <si>
    <t>Document successfully created; Document successfully merged; PDF created; Emails Sent: [To: Vaishnavigade@gmail.com]; Run via form trigger as shindebhagwat1982@gmail.com; Timestamp: Feb 2 2021 9:28 AM</t>
  </si>
  <si>
    <t>gangstersaudagar@gmail.com</t>
  </si>
  <si>
    <t xml:space="preserve"> साक्षी दादासाहेब सौदागर</t>
  </si>
  <si>
    <t>Arts, science and commerce college in rahuri</t>
  </si>
  <si>
    <t>हे पुस्तक वाचुन मला खुप काही शिकायला मिळाले.</t>
  </si>
  <si>
    <t>1bmNc-UVQVFpnmQWm1aBuux7ERI80Pv3Z</t>
  </si>
  <si>
    <t>https://drive.google.com/file/d/1bmNc-UVQVFpnmQWm1aBuux7ERI80Pv3Z/view?usp=drivesdk</t>
  </si>
  <si>
    <t>Document successfully created; Document successfully merged; PDF created; Emails Sent: [To: gangstersaudagar@gmail.com]; Run via form trigger as shindebhagwat1982@gmail.com; Timestamp: Feb 2 2021 9:29 AM</t>
  </si>
  <si>
    <t>tusharjaure@gmail.com</t>
  </si>
  <si>
    <t>Tejaswi Ramesh Jaware</t>
  </si>
  <si>
    <t>Shri chhatrapati Shivaji junior college</t>
  </si>
  <si>
    <t>Ha upkram vachakanmdhe ek vachnachi prerana nirman vhyavi ya uddeshane kelela disun yeto.  yacha fayda nakkich hoil ki ek vachnachi aavd nahishi hot challiy . Tila punrjivit karnyache Kam ya upkramane kele ahe. So it's very good job👍</t>
  </si>
  <si>
    <t>1cuXbqJSyrj5J2WqavfoW9QpQullM-x2T</t>
  </si>
  <si>
    <t>https://drive.google.com/file/d/1cuXbqJSyrj5J2WqavfoW9QpQullM-x2T/view?usp=drivesdk</t>
  </si>
  <si>
    <t>Document successfully created; Document successfully merged; PDF created; Emails Sent: [To: tusharjaure@gmail.com]; Run via form trigger as shindebhagwat1982@gmail.com; Timestamp: Feb 2 2021 9:30 AM</t>
  </si>
  <si>
    <t>sudarshanhiwale.@gmail.com</t>
  </si>
  <si>
    <t>Sudarshanhiwale</t>
  </si>
  <si>
    <t>a.s.c.collage rahuri</t>
  </si>
  <si>
    <t xml:space="preserve">    तुमचे  </t>
  </si>
  <si>
    <t>1Z55LokOFr4Ss7SBexfKVa4pNM1ur0G2S</t>
  </si>
  <si>
    <t>https://drive.google.com/file/d/1Z55LokOFr4Ss7SBexfKVa4pNM1ur0G2S/view?usp=drivesdk</t>
  </si>
  <si>
    <t>Document successfully created; Document successfully merged; PDF created; !!Error Sending Emails: Invalid email: sudarshanhiwale.@gmail.com; Run via form trigger as shindebhagwat1982@gmail.com; Timestamp: Feb 2 2021 9:30 AM</t>
  </si>
  <si>
    <t>shraddhatanpure27@gmail.com</t>
  </si>
  <si>
    <t>चैताली लक्ष्मण तनपुरे</t>
  </si>
  <si>
    <t xml:space="preserve">Arts,Science &amp; Commerce College,Rahuri </t>
  </si>
  <si>
    <t>Hey upkrmane mla vachnschi chagli prerna milali ahee.</t>
  </si>
  <si>
    <t>1fOMrTzYhNwWSK2Lh9pnm5W7FLXAdvb48</t>
  </si>
  <si>
    <t>https://drive.google.com/file/d/1fOMrTzYhNwWSK2Lh9pnm5W7FLXAdvb48/view?usp=drivesdk</t>
  </si>
  <si>
    <t>Document successfully created; Document successfully merged; PDF created; Emails Sent: [To: shraddhatanpure27@gmail.com]; Run via form trigger as shindebhagwat1982@gmail.com; Timestamp: Feb 2 2021 9:32 AM</t>
  </si>
  <si>
    <t>rushikeshkharade169@gmail.com</t>
  </si>
  <si>
    <t>Kharade Rushikesh Zumbar</t>
  </si>
  <si>
    <t>Art, science, commerce College of Rahuri</t>
  </si>
  <si>
    <t>या उपक्रमामुळे सर्वांना वाचनाची आवड निर्माण होईल.</t>
  </si>
  <si>
    <t>1_Y76Ylz30i2Vl8Tbur3xhwlTo9pLXuFi</t>
  </si>
  <si>
    <t>https://drive.google.com/file/d/1_Y76Ylz30i2Vl8Tbur3xhwlTo9pLXuFi/view?usp=drivesdk</t>
  </si>
  <si>
    <t>Document successfully created; Document successfully merged; PDF created; Emails Sent: [To: rushikeshkharade169@gmail.com]; Run via form trigger as shindebhagwat1982@gmail.com; Timestamp: Feb 2 2021 9:32 AM</t>
  </si>
  <si>
    <t>ritikaramgadekar2003@gmail.com</t>
  </si>
  <si>
    <t>Gadekar Ritika Ram</t>
  </si>
  <si>
    <t xml:space="preserve">  कला, विज्ञान, वाणिज्य महाविद्यालय राहुरी</t>
  </si>
  <si>
    <t>कोणासाठी......कशासाठी ?साप्ताहिक साधना हा उपक्रम अगदी उस्फूर्त आहे. यामुळे विद्यार्थ्यांना वाचनाची आवड निर्माण होऊ शकते.</t>
  </si>
  <si>
    <t>12dtowtJOAqDdpbi9IC3HikhxGwdJJmM4</t>
  </si>
  <si>
    <t>https://drive.google.com/file/d/12dtowtJOAqDdpbi9IC3HikhxGwdJJmM4/view?usp=drivesdk</t>
  </si>
  <si>
    <t>Document successfully created; Document successfully merged; PDF created; Emails Sent: [To: ritikaramgadekar2003@gmail.com]; Run via form trigger as shindebhagwat1982@gmail.com; Timestamp: Feb 2 2021 9:33 AM</t>
  </si>
  <si>
    <t>vikeesalve@gmail.com</t>
  </si>
  <si>
    <t>आकांक्षा राजेंद्र साळवे</t>
  </si>
  <si>
    <t>कला विज्ञान वाणिज्य महाविद्यालय राहुरी</t>
  </si>
  <si>
    <t xml:space="preserve"> हे पुस्तक खुप प्रेरणादायी आहे  </t>
  </si>
  <si>
    <t>1grzZ39jdfpIxX_2eAr-T7jNdz9_Pw86s</t>
  </si>
  <si>
    <t>https://drive.google.com/file/d/1grzZ39jdfpIxX_2eAr-T7jNdz9_Pw86s/view?usp=drivesdk</t>
  </si>
  <si>
    <t>Document successfully created; Document successfully merged; PDF created; Emails Sent: [To: vikeesalve@gmail.com]; Run via form trigger as shindebhagwat1982@gmail.com; Timestamp: Feb 2 2021 9:34 AM</t>
  </si>
  <si>
    <t>kanchansathe151@gmail.com</t>
  </si>
  <si>
    <t xml:space="preserve">Sathe Somnath Vijay. </t>
  </si>
  <si>
    <t xml:space="preserve">Loknete Ramdas Patil Dhumal arts,science,commerce College Rahuri. </t>
  </si>
  <si>
    <t>Khupch sundar
.</t>
  </si>
  <si>
    <t>1BXsXy4sf1ZeSAVzr3Zd24Av1RiSzaif3</t>
  </si>
  <si>
    <t>https://drive.google.com/file/d/1BXsXy4sf1ZeSAVzr3Zd24Av1RiSzaif3/view?usp=drivesdk</t>
  </si>
  <si>
    <t>Document successfully created; Document successfully merged; PDF created; Emails Sent: [To: kanchansathe151@gmail.com]; Run via form trigger as shindebhagwat1982@gmail.com; Timestamp: Feb 2 2021 9:37 AM</t>
  </si>
  <si>
    <t>khilarisunil1995@gmail.com</t>
  </si>
  <si>
    <t>Khilari kalpana sharad</t>
  </si>
  <si>
    <t>Arts  science and commerce College Rahuri Tal- Rahuri Dist-a.nagar</t>
  </si>
  <si>
    <t>Very good</t>
  </si>
  <si>
    <t>1JXDYt9hGVik5vfxyRF3nRvBOjUXl6xZ9</t>
  </si>
  <si>
    <t>https://drive.google.com/file/d/1JXDYt9hGVik5vfxyRF3nRvBOjUXl6xZ9/view?usp=drivesdk</t>
  </si>
  <si>
    <t>Document successfully created; Document successfully merged; PDF created; Emails Sent: [To: khilarisunil1995@gmail.com]; Run via form trigger as shindebhagwat1982@gmail.com; Timestamp: Feb 2 2021 9:38 AM</t>
  </si>
  <si>
    <t>saaliya149@email.com</t>
  </si>
  <si>
    <t>Aaliya Harun Shaikh</t>
  </si>
  <si>
    <t>Art science and commerce college Rahuri</t>
  </si>
  <si>
    <t>Sadhna he pustak khup chan aahe ya pustkatun mla khup prerna nikali.</t>
  </si>
  <si>
    <t>1czaNWrRfeJkXIKJfHpcQJ8dmcWJoA9OY</t>
  </si>
  <si>
    <t>https://drive.google.com/file/d/1czaNWrRfeJkXIKJfHpcQJ8dmcWJoA9OY/view?usp=drivesdk</t>
  </si>
  <si>
    <t>Document successfully created; Document successfully merged; PDF created; Emails Sent: [To: saaliya149@email.com]; Run via form trigger as shindebhagwat1982@gmail.com; Timestamp: Feb 2 2021 9:38 AM</t>
  </si>
  <si>
    <t>kunalzuge@gmail.com</t>
  </si>
  <si>
    <t>Zuge kunal sonyabapu</t>
  </si>
  <si>
    <t>Arts, science and commerce college rahuri</t>
  </si>
  <si>
    <t>1jw5FV0_1ISRpVrv8Iug6bJ3JwSSK5-x9</t>
  </si>
  <si>
    <t>https://drive.google.com/file/d/1jw5FV0_1ISRpVrv8Iug6bJ3JwSSK5-x9/view?usp=drivesdk</t>
  </si>
  <si>
    <t>Document successfully created; Document successfully merged; PDF created; Emails Sent: [To: kunalzuge@gmail.com]; Run via form trigger as shindebhagwat1982@gmail.com; Timestamp: Feb 2 2021 9:39 AM</t>
  </si>
  <si>
    <t>maheshlambe.sks@gmail.com</t>
  </si>
  <si>
    <t xml:space="preserve">  लांबे निलेश विजय</t>
  </si>
  <si>
    <t>राजर्षी शाहु महाविद्यालय देवळाली प्रवरा</t>
  </si>
  <si>
    <t xml:space="preserve">मराठी साहित्य </t>
  </si>
  <si>
    <t>1B0Zo-BAHsEMvPsWvT_SX6HJotO-nEJgM</t>
  </si>
  <si>
    <t>https://drive.google.com/file/d/1B0Zo-BAHsEMvPsWvT_SX6HJotO-nEJgM/view?usp=drivesdk</t>
  </si>
  <si>
    <t>Document successfully created; Document successfully merged; PDF created; Emails Sent: [To: maheshlambe.sks@gmail.com]; Run via form trigger as shindebhagwat1982@gmail.com; Timestamp: Feb 2 2021 9:54 AM</t>
  </si>
  <si>
    <t>dnyandevgade72@gmail.com</t>
  </si>
  <si>
    <t>पल्लवी ज्ञानदेव गाडे</t>
  </si>
  <si>
    <t>Art science commerce college of rahuri</t>
  </si>
  <si>
    <t>After reading this book I am very happy...I really like reading...this book was very effective and impressive...</t>
  </si>
  <si>
    <t>1pzQV2VuCUTwvp-OV80flOkehcmK8Xi_k</t>
  </si>
  <si>
    <t>https://drive.google.com/file/d/1pzQV2VuCUTwvp-OV80flOkehcmK8Xi_k/view?usp=drivesdk</t>
  </si>
  <si>
    <t>Document successfully created; Document successfully merged; PDF created; Emails Sent: [To: dnyandevgade72@gmail.com]; Run via form trigger as shindebhagwat1982@gmail.com; Timestamp: Feb 2 2021 9:59 AM</t>
  </si>
  <si>
    <t>aniketkaware9307151211@gmail.com</t>
  </si>
  <si>
    <t>Kaware Aniket Bapusaheb</t>
  </si>
  <si>
    <t>Arts, science &amp; commerce college Rahuri</t>
  </si>
  <si>
    <t>Nice books</t>
  </si>
  <si>
    <t>1IgR2MLdl7gTV-6_UaCDv-UKNoMu04h3z</t>
  </si>
  <si>
    <t>https://drive.google.com/file/d/1IgR2MLdl7gTV-6_UaCDv-UKNoMu04h3z/view?usp=drivesdk</t>
  </si>
  <si>
    <t>Document successfully created; Document successfully merged; PDF created; Emails Sent: [To: aniketkaware9307151211@gmail.com]; Run via form trigger as shindebhagwat1982@gmail.com; Timestamp: Feb 2 2021 10:00 AM</t>
  </si>
  <si>
    <t>chaitanyalambe81@gmail.com</t>
  </si>
  <si>
    <t>मयुरी राजेंद्र लांबे</t>
  </si>
  <si>
    <t>सुंदर</t>
  </si>
  <si>
    <t>1DI2J9dVgA0lJUc6Tu_VCeDmd53LqYQHH</t>
  </si>
  <si>
    <t>https://drive.google.com/file/d/1DI2J9dVgA0lJUc6Tu_VCeDmd53LqYQHH/view?usp=drivesdk</t>
  </si>
  <si>
    <t>Document successfully created; Document successfully merged; PDF created; Emails Sent: [To: chaitanyalambe81@gmail.com]; Run via form trigger as shindebhagwat1982@gmail.com; Timestamp: Feb 2 2021 10:00 AM</t>
  </si>
  <si>
    <t>yogitalondhe10@gmail.com</t>
  </si>
  <si>
    <t xml:space="preserve"> Apeksha Rajendra Salve</t>
  </si>
  <si>
    <t>Kala vidayam vanijyamhavidhyalay rahuri</t>
  </si>
  <si>
    <t xml:space="preserve">He pista khup chan aahe yarum shukanyasarkhe khup kahi aahe
</t>
  </si>
  <si>
    <t>1zfEIBaSJIIOzEzi2t6s_-8DIO-ckxIbc</t>
  </si>
  <si>
    <t>https://drive.google.com/file/d/1zfEIBaSJIIOzEzi2t6s_-8DIO-ckxIbc/view?usp=drivesdk</t>
  </si>
  <si>
    <t>Document successfully created; Document successfully merged; PDF created; Emails Sent: [To: yogitalondhe10@gmail.com]; Run via form trigger as shindebhagwat1982@gmail.com; Timestamp: Feb 2 2021 10:08 AM</t>
  </si>
  <si>
    <t>sonawanesagar@gmail.com</t>
  </si>
  <si>
    <t>Sonawane sagar sonawane</t>
  </si>
  <si>
    <t xml:space="preserve">Art,sci and com collage rahuri </t>
  </si>
  <si>
    <t xml:space="preserve">Ya upakramachi suruvat khup changli zali ahe ani ashich chalu rahavi yamule lokanmadhe vachanachi godi japun rahil
</t>
  </si>
  <si>
    <t>1HvOs9hhjMBnnZ6CqGakgPEBPM7DlF893</t>
  </si>
  <si>
    <t>https://drive.google.com/file/d/1HvOs9hhjMBnnZ6CqGakgPEBPM7DlF893/view?usp=drivesdk</t>
  </si>
  <si>
    <t>Document successfully created; Document successfully merged; PDF created; Emails Sent: [To: sonawanesagar@gmail.com]; Run via form trigger as shindebhagwat1982@gmail.com; Timestamp: Feb 2 2021 10:09 AM</t>
  </si>
  <si>
    <t>adityagadekar77@gmail.com</t>
  </si>
  <si>
    <t xml:space="preserve">रितिका राम गाडेकर </t>
  </si>
  <si>
    <t>ASC COLLEGE RAHURI</t>
  </si>
  <si>
    <t>Sadhna saptahik ya prakalpamule mulamdhe vachnachi avd nirman hou lagli ahe vachal tar vachal han vichar Dr Babasaheb Ambedkar yancha vichar pudhe ala ahe</t>
  </si>
  <si>
    <t>1QyM7UqM-gHCGhhaFEDyiz7s6cOpcIdBs</t>
  </si>
  <si>
    <t>https://drive.google.com/file/d/1QyM7UqM-gHCGhhaFEDyiz7s6cOpcIdBs/view?usp=drivesdk</t>
  </si>
  <si>
    <t>Document successfully created; Document successfully merged; PDF created; Emails Sent: [To: adityagadekar77@gmail.com]; Run via form trigger as shindebhagwat1982@gmail.com; Timestamp: Feb 2 2021 10:10 AM</t>
  </si>
  <si>
    <t>sathepratik111@gmail.com</t>
  </si>
  <si>
    <t>साठे प्रतिक गोपीनाथ</t>
  </si>
  <si>
    <t>Art, Science,Commerce Collage Rahuri</t>
  </si>
  <si>
    <t>-------</t>
  </si>
  <si>
    <t>1zqtoOmwRombm1De9qfl8kNvDrb_ltkml</t>
  </si>
  <si>
    <t>https://drive.google.com/file/d/1zqtoOmwRombm1De9qfl8kNvDrb_ltkml/view?usp=drivesdk</t>
  </si>
  <si>
    <t>Document successfully created; Document successfully merged; PDF created; Emails Sent: [To: sathepratik111@gmail.com]; Run via form trigger as shindebhagwat1982@gmail.com; Timestamp: Feb 2 2021 10:13 AM</t>
  </si>
  <si>
    <t>vrushalisonawane929@gmai.com</t>
  </si>
  <si>
    <t>वृषाली गोरक्षनाथ सोनवणे</t>
  </si>
  <si>
    <t>ASCCRahuri</t>
  </si>
  <si>
    <t>मनमोहन सिंग यांच्या मुलींकडून भेटलेला आदर्श</t>
  </si>
  <si>
    <t>1HYaGbn1OCab3LY-S-WrNUM-I76aETzjm</t>
  </si>
  <si>
    <t>https://drive.google.com/file/d/1HYaGbn1OCab3LY-S-WrNUM-I76aETzjm/view?usp=drivesdk</t>
  </si>
  <si>
    <t>Document successfully created; Document successfully merged; PDF created; Emails Sent: [To: vrushalisonawane929@gmai.com]; Run via form trigger as shindebhagwat1982@gmail.com; Timestamp: Feb 2 2021 10:15 AM</t>
  </si>
  <si>
    <t>inamdaraftab913@gmail.com</t>
  </si>
  <si>
    <t>ईनामदार आफताब शौकत भाई</t>
  </si>
  <si>
    <t xml:space="preserve">सर्व लेख हे खुप सुंदर होते आणि हे लेख वाचून प्रेरणा मिळाली. </t>
  </si>
  <si>
    <t>1tKtaPeS1ijd7Qq5P2XbisLdv45I-7uy1</t>
  </si>
  <si>
    <t>https://drive.google.com/file/d/1tKtaPeS1ijd7Qq5P2XbisLdv45I-7uy1/view?usp=drivesdk</t>
  </si>
  <si>
    <t>Document successfully created; Document successfully merged; PDF created; Emails Sent: [To: inamdaraftab913@gmail.com]; Run via form trigger as shindebhagwat1982@gmail.com; Timestamp: Feb 2 2021 10:19 AM</t>
  </si>
  <si>
    <t>Kadamaniket11930@gmail.com</t>
  </si>
  <si>
    <t xml:space="preserve">अनिकेत सतिष कदम </t>
  </si>
  <si>
    <t>Arts Science commerce College Rahuri</t>
  </si>
  <si>
    <t>मला यातून मला बरेच काही शिकायला भेटले विशेषता नागराज मंजुळे. व मन मोहसीन. यांच्या तीन मुली यांच्या जीवनातील प्रसंग समजून घेतले. व नवीन काही करण्याचे प्रोत्साहन भेटले</t>
  </si>
  <si>
    <t>1JyCZbae_zGtrNsq_GgwedtytZTLL22dT</t>
  </si>
  <si>
    <t>https://drive.google.com/file/d/1JyCZbae_zGtrNsq_GgwedtytZTLL22dT/view?usp=drivesdk</t>
  </si>
  <si>
    <t>Document successfully created; Document successfully merged; PDF created; Emails Sent: [To: Kadamaniket11930@gmail.com]; Run via form trigger as shindebhagwat1982@gmail.com; Timestamp: Feb 2 2021 10:20 AM</t>
  </si>
  <si>
    <t>dnyaneshwaridahale12@gmail.com</t>
  </si>
  <si>
    <t>Dnyaneshwari dahale</t>
  </si>
  <si>
    <t>A s c rahuri</t>
  </si>
  <si>
    <t>Best</t>
  </si>
  <si>
    <t>1I-es36ufFcXwcPbbV3GUnWalvpUfxrvj</t>
  </si>
  <si>
    <t>https://drive.google.com/file/d/1I-es36ufFcXwcPbbV3GUnWalvpUfxrvj/view?usp=drivesdk</t>
  </si>
  <si>
    <t>Document successfully created; Document successfully merged; PDF created; Emails Sent: [To: dnyaneshwaridahale12@gmail.com]; Run via form trigger as shindebhagwat1982@gmail.com; Timestamp: Feb 2 2021 10:23 AM</t>
  </si>
  <si>
    <t>chaudharydattatray362@gmail.com</t>
  </si>
  <si>
    <t>कला, विज्ञान व वाणिज्य महाविद्यालय राहुरी</t>
  </si>
  <si>
    <t>हा सामूहिक हप्ता खूप प्रेरणादायी होता. या वाचन सामूहीक सपत्यामुळे आम्हाला खूप नवीन पुस्तके वाचायला मिळाली आणि खूप शिकायला आहे मिळाली.</t>
  </si>
  <si>
    <t>1EHxryGpIsfUwh3-Q2OkpA0h_Ppvr9stZ</t>
  </si>
  <si>
    <t>https://drive.google.com/file/d/1EHxryGpIsfUwh3-Q2OkpA0h_Ppvr9stZ/view?usp=drivesdk</t>
  </si>
  <si>
    <t>Document successfully created; Document successfully merged; PDF created; Emails Sent: [To: chaudharydattatray362@gmail.com]; Run via form trigger as shindebhagwat1982@gmail.com; Timestamp: Feb 2 2021 10:24 AM</t>
  </si>
  <si>
    <t>rohantanpure1710@gmail.com</t>
  </si>
  <si>
    <t>Tanpure Rohan Laxman</t>
  </si>
  <si>
    <t>Art's, Science and Commerce, College, Rahuri</t>
  </si>
  <si>
    <t xml:space="preserve">Good experience..... </t>
  </si>
  <si>
    <t>1A13NNMnPMosTca2Tt9kQ8MD1gmFsoavX</t>
  </si>
  <si>
    <t>https://drive.google.com/file/d/1A13NNMnPMosTca2Tt9kQ8MD1gmFsoavX/view?usp=drivesdk</t>
  </si>
  <si>
    <t>Document successfully created; Document successfully merged; PDF created; Emails Sent: [To: rohantanpure1710@gmail.com]; Run via form trigger as shindebhagwat1982@gmail.com; Timestamp: Feb 2 2021 10:29 AM</t>
  </si>
  <si>
    <t>ashokbhanfare733@gmail.com</t>
  </si>
  <si>
    <t>Tejaswini Ashok Bhandare</t>
  </si>
  <si>
    <t>A.C.C . college Rahuri</t>
  </si>
  <si>
    <t>युवा दिवाळी अंक हे अतिशय उत्तम लेख आहे. माणूस कसा घडत जातो , याचे यात उत्तम विचार स्पष्ट केले आहेत. यात माझ्या आवडते कलाकार ,दिग्गज नेते आहे ,. खरोखरच हा दिवाळी अंक अतिशय उत्तम प्रकारे , युवकांना मार्गदर्शन करतो.</t>
  </si>
  <si>
    <t>1LyvLnlLCa61huPEh4BDtNYSnyxxD5BDT</t>
  </si>
  <si>
    <t>https://drive.google.com/file/d/1LyvLnlLCa61huPEh4BDtNYSnyxxD5BDT/view?usp=drivesdk</t>
  </si>
  <si>
    <t>Document successfully created; Document successfully merged; PDF created; Emails Sent: [To: ashokbhanfare733@gmail.com]; Run via form trigger as shindebhagwat1982@gmail.com; Timestamp: Feb 2 2021 10:33 AM</t>
  </si>
  <si>
    <t>sp798261@gmail.com</t>
  </si>
  <si>
    <t>पवार तेजस सुनिल</t>
  </si>
  <si>
    <t>Art, science and commerce</t>
  </si>
  <si>
    <t>मानवाने जीवनात यशस्वी होण्यासाठी नेहमी वाचन केले पाहिजे. वाचन नेहमी करावे.त्यातून आपल्या ला खूप माहिती मिळते. वाचाल तर वाचाल अशा प्रकारचे खुप छान सुविचार आहेत.</t>
  </si>
  <si>
    <t>138UR43XABEwfEKLPqaXjXfcT8Npo9rCU</t>
  </si>
  <si>
    <t>https://drive.google.com/file/d/138UR43XABEwfEKLPqaXjXfcT8Npo9rCU/view?usp=drivesdk</t>
  </si>
  <si>
    <t>Document successfully created; Document successfully merged; PDF created; Emails Sent: [To: sp798261@gmail.com]; Run via form trigger as shindebhagwat1982@gmail.com; Timestamp: Feb 2 2021 10:34 AM</t>
  </si>
  <si>
    <t>cholkekomal2@gmail.com</t>
  </si>
  <si>
    <t xml:space="preserve"> चोळके कोमल भिमराज</t>
  </si>
  <si>
    <t xml:space="preserve"> Art's science commerce collage Rahuri</t>
  </si>
  <si>
    <t xml:space="preserve">उपक्रम खुप छान आहे. </t>
  </si>
  <si>
    <t>1UMgu6iYOip7hw53Dd6tXhcQrIMjCXSyg</t>
  </si>
  <si>
    <t>https://drive.google.com/file/d/1UMgu6iYOip7hw53Dd6tXhcQrIMjCXSyg/view?usp=drivesdk</t>
  </si>
  <si>
    <t>Document successfully created; Document successfully merged; PDF created; Emails Sent: [To: cholkekomal2@gmail.com]; Run via form trigger as shindebhagwat1982@gmail.com; Timestamp: Feb 2 2021 10:35 AM</t>
  </si>
  <si>
    <t>yogitakusmude22@gmail.com</t>
  </si>
  <si>
    <t>Kusmude Yogita sanjay</t>
  </si>
  <si>
    <t>Loknete Ramdas Patil Dhumal Arts , Science And commerce college Rahuri</t>
  </si>
  <si>
    <t>Ha upkram vachkanmadhe ek vachnachi prerana nirman vhyavi ya uddeshyane kelela disun yeto. Yacha fayda nakkich hoil ki ek vachnachi aavd nahisi hot challiy tila punarjivit karnyache Kam ya upkaramane kele aahe
So it's very very good job 👍</t>
  </si>
  <si>
    <t>1xMz4ZKYZC3oZ0fLP0AIkI36DulXYAjBp</t>
  </si>
  <si>
    <t>https://drive.google.com/file/d/1xMz4ZKYZC3oZ0fLP0AIkI36DulXYAjBp/view?usp=drivesdk</t>
  </si>
  <si>
    <t>Document successfully created; Document successfully merged; PDF created; Emails Sent: [To: yogitakusmude22@gmail.com]; Run via form trigger as shindebhagwat1982@gmail.com; Timestamp: Feb 2 2021 10:40 AM</t>
  </si>
  <si>
    <t>shirsathsanjay7777@gamail.com</t>
  </si>
  <si>
    <t>Omkar sanjay shirsath</t>
  </si>
  <si>
    <t>Arts, science and commerce college</t>
  </si>
  <si>
    <t xml:space="preserve">मला हे पुस्तक खूप आवडेल यातील काही गोष्ठी मी अनुभवल्या आहेत </t>
  </si>
  <si>
    <t>1ADoT5a16PyiIP7EIKauvQt2A1DY3DggU</t>
  </si>
  <si>
    <t>https://drive.google.com/file/d/1ADoT5a16PyiIP7EIKauvQt2A1DY3DggU/view?usp=drivesdk</t>
  </si>
  <si>
    <t>Document successfully created; Document successfully merged; PDF created; Emails Sent: [To: shirsathsanjay7777@gamail.com]; Run via form trigger as shindebhagwat1982@gmail.com; Timestamp: Feb 2 2021 10:44 AM</t>
  </si>
  <si>
    <t>khushiwable2@gmail.com</t>
  </si>
  <si>
    <t>Khushi wable</t>
  </si>
  <si>
    <t>Art, science and commerce college rahuri</t>
  </si>
  <si>
    <t>It's became very nice experiment to view like this question so we can having fun when we are solving this question .it's really knowledgeable activity...</t>
  </si>
  <si>
    <t>16gd0zTKysvxDyb7IbjVqWhw1QW0dJw5D</t>
  </si>
  <si>
    <t>https://drive.google.com/file/d/16gd0zTKysvxDyb7IbjVqWhw1QW0dJw5D/view?usp=drivesdk</t>
  </si>
  <si>
    <t>Document successfully created; Document successfully merged; PDF created; Emails Sent: [To: khushiwable2@gmail.com]; Run via form trigger as shindebhagwat1982@gmail.com; Timestamp: Feb 2 2021 10:44 AM</t>
  </si>
  <si>
    <t>Shete1011@gmail.com</t>
  </si>
  <si>
    <t xml:space="preserve">शेटे भाग्यश्री सोमनाथ </t>
  </si>
  <si>
    <t>कला विज्ञान व वाणिज्य महाविद्यालय राहूरी</t>
  </si>
  <si>
    <t>हा उपक्रम खुप छान आहे. तुमची हा उपक्रम राबवन्याची कल्पना अतिशय उत्तम आहे. कारण मुलांना वाचनाची आवड निर्माण झाली पाहिजे. आजकाल मुले वाचन करत नाही काही ना तर खुप वाचनाची आवड असते.</t>
  </si>
  <si>
    <t>1GxL12i3g7FclCyjo0vR3XJZCFh5CCHEi</t>
  </si>
  <si>
    <t>https://drive.google.com/file/d/1GxL12i3g7FclCyjo0vR3XJZCFh5CCHEi/view?usp=drivesdk</t>
  </si>
  <si>
    <t>Document successfully created; Document successfully merged; PDF created; Emails Sent: [To: Shete1011@gmail.com]; Run via form trigger as shindebhagwat1982@gmail.com; Timestamp: Feb 2 2021 10:46 AM</t>
  </si>
  <si>
    <t>shabdaliwable@gmail.com</t>
  </si>
  <si>
    <t>SHABDALI vijay wable</t>
  </si>
  <si>
    <t>Art's science and commer college rahuri</t>
  </si>
  <si>
    <t>This was very nice and interesting</t>
  </si>
  <si>
    <t>1rqW3fkANbZsAw6NXZs2DyX2Zt8jFFYiu</t>
  </si>
  <si>
    <t>https://drive.google.com/file/d/1rqW3fkANbZsAw6NXZs2DyX2Zt8jFFYiu/view?usp=drivesdk</t>
  </si>
  <si>
    <t>Document successfully created; Document successfully merged; PDF created; Emails Sent: [To: shabdaliwable@gmail.com]; Run via form trigger as shindebhagwat1982@gmail.com; Timestamp: Feb 2 2021 10:48 AM</t>
  </si>
  <si>
    <t>hurulevandana@gmail.com</t>
  </si>
  <si>
    <t xml:space="preserve">Vaishnavi Hurule Vishnu </t>
  </si>
  <si>
    <t>Arts,science and commerce college Rahuri.</t>
  </si>
  <si>
    <t xml:space="preserve">It’s good </t>
  </si>
  <si>
    <t>1ssFzZVeTB4ttdP0J7f5QdQhEhW3pnfuV</t>
  </si>
  <si>
    <t>https://drive.google.com/file/d/1ssFzZVeTB4ttdP0J7f5QdQhEhW3pnfuV/view?usp=drivesdk</t>
  </si>
  <si>
    <t>Document successfully created; Document successfully merged; PDF created; Emails Sent: [To: hurulevandana@gmail.com]; Run via form trigger as shindebhagwat1982@gmail.com; Timestamp: Feb 2 2021 10:48 AM</t>
  </si>
  <si>
    <t>malwade.g1@gmail.com</t>
  </si>
  <si>
    <t>Malwade kirti Gorakshnath</t>
  </si>
  <si>
    <t>Art, science and commerce college Rahuri.</t>
  </si>
  <si>
    <t xml:space="preserve"> Ya pustkarun mala prena milali ani ujval bhavisha sathi shiknyas milale.</t>
  </si>
  <si>
    <t>16MVl44jvCMdy1PQ8sR28CCSXDyq6bFDx</t>
  </si>
  <si>
    <t>https://drive.google.com/file/d/16MVl44jvCMdy1PQ8sR28CCSXDyq6bFDx/view?usp=drivesdk</t>
  </si>
  <si>
    <t>Document successfully created; Document successfully merged; PDF created; Emails Sent: [To: malwade.g1@gmail.com]; Run via form trigger as shindebhagwat1982@gmail.com; Timestamp: Feb 2 2021 10:52 AM</t>
  </si>
  <si>
    <t>krishnaw@ble.com</t>
  </si>
  <si>
    <t>Sayli Wable</t>
  </si>
  <si>
    <t>Arts ,science and commerce college rahuri</t>
  </si>
  <si>
    <t>1vBCX-ARS3_TZdNOqOq53nnusYNQuyL6S</t>
  </si>
  <si>
    <t>https://drive.google.com/file/d/1vBCX-ARS3_TZdNOqOq53nnusYNQuyL6S/view?usp=drivesdk</t>
  </si>
  <si>
    <t>Document successfully created; Document successfully merged; PDF created; Emails Sent: [To: krishnaw@ble.com]; Run via form trigger as shindebhagwat1982@gmail.com; Timestamp: Feb 2 2021 10:56 AM</t>
  </si>
  <si>
    <t>tusharpatare9@gmail.lcom</t>
  </si>
  <si>
    <t>Tushar Ashok Patare</t>
  </si>
  <si>
    <t xml:space="preserve">Asc College Rahuri </t>
  </si>
  <si>
    <t xml:space="preserve">मला हा उपक्रम खुप आवडला. कारण अत्ता सोशल मीडियाचा जमाना आहे.त्यामुळे पुस्तके वाचण्यांकडे दुर्लक्ष होत आहे. आणि त्यात lockdown त्यामुळे Online Study यामुळे वाचणाकडे  दुर्लक्ष होत आहे. म्हणून हा उपक्रम मला खूप आवडला. </t>
  </si>
  <si>
    <t>1YYd-q8Nf17xi7yBf2fkZxk5QxcBXzDtJ</t>
  </si>
  <si>
    <t>https://drive.google.com/file/d/1YYd-q8Nf17xi7yBf2fkZxk5QxcBXzDtJ/view?usp=drivesdk</t>
  </si>
  <si>
    <t>Document successfully created; Document successfully merged; PDF created; Emails Sent: [To: tusharpatare9@gmail.lcom]; Run via form trigger as shindebhagwat1982@gmail.com; Timestamp: Feb 2 2021 11:03 AM</t>
  </si>
  <si>
    <t>harshadzaware7@gmail.com</t>
  </si>
  <si>
    <t>Zaware shubham Ravsaheb</t>
  </si>
  <si>
    <t>Arts, science and commerce  college  rahuri</t>
  </si>
  <si>
    <t>नागराज मुजुंळे याचा लेख वाचून झाल्यावर मला पुन्हा एकदा वाचवा असे वाटले त्यामुळे आभारी</t>
  </si>
  <si>
    <t>1PSEUbmgUe206fyH5VaMYvWRc4--5Fsj3</t>
  </si>
  <si>
    <t>https://drive.google.com/file/d/1PSEUbmgUe206fyH5VaMYvWRc4--5Fsj3/view?usp=drivesdk</t>
  </si>
  <si>
    <t>Document successfully created; Document successfully merged; PDF created; Emails Sent: [To: harshadzaware7@gmail.com]; Run via form trigger as shindebhagwat1982@gmail.com; Timestamp: Feb 2 2021 11:07 AM</t>
  </si>
  <si>
    <t>akashshinde9573@gmail.com</t>
  </si>
  <si>
    <t>आकाश संतोष शिंदे</t>
  </si>
  <si>
    <t>Loknete Ramdas Patil Dhumal Arts, Science and Commerce College, Rahuri</t>
  </si>
  <si>
    <t>उपक्रम अतिशय महत्त्वाचा होता</t>
  </si>
  <si>
    <t>1LZefwPV9gX_NODaDrYWznVixou6bzwP_</t>
  </si>
  <si>
    <t>https://drive.google.com/file/d/1LZefwPV9gX_NODaDrYWznVixou6bzwP_/view?usp=drivesdk</t>
  </si>
  <si>
    <t>Document successfully created; Document successfully merged; PDF created; Emails Sent: [To: akashshinde9573@gmail.com]; Run via form trigger as shindebhagwat1982@gmail.com; Timestamp: Feb 2 2021 11:10 AM</t>
  </si>
  <si>
    <t>bhisechandrashekhar5@gmail.com</t>
  </si>
  <si>
    <t>भिसे चंद्रशेखर संतोष</t>
  </si>
  <si>
    <t>Art, Science &amp; Commerce</t>
  </si>
  <si>
    <t>वाचन ही कला अतिशय चांगली कला आहे.वाचन केल्यामुळे ज्ञानात भर पडते.जागतिक वाचन प्रेरणा दिनाच्या दिवशी आपण खुप वाचन केले पाहिजे.(वाचाल तर, वाचाल)  
वाचनामुळे त्याचा छंद लागतो.आपण जेवढी पुसतके वाचू तेवढा आपला वाचन संग्रह वाढतो.</t>
  </si>
  <si>
    <t>1f-rLnoXAjYBqNuw6X6B__ZRGvMR20v7p</t>
  </si>
  <si>
    <t>https://drive.google.com/file/d/1f-rLnoXAjYBqNuw6X6B__ZRGvMR20v7p/view?usp=drivesdk</t>
  </si>
  <si>
    <t>Document successfully created; Document successfully merged; PDF created; Emails Sent: [To: bhisechandrashekhar5@gmail.com]; Run via form trigger as shindebhagwat1982@gmail.com; Timestamp: Feb 2 2021 11:12 AM</t>
  </si>
  <si>
    <t>dhanashritakate12@gmail.com</t>
  </si>
  <si>
    <t>Takate Gauri Sanjay</t>
  </si>
  <si>
    <t>ARts science &amp; commerce college rahuri</t>
  </si>
  <si>
    <t>Ha upkram yuvakansati atyant upyogi ahe..Yatun mla khup kahi shikayla bhetale..Ashech navin navin upkram ghet raha..Dhanyawad</t>
  </si>
  <si>
    <t>1POYUP6U3S-ej_l3sanN0CN01hjuQ-buE</t>
  </si>
  <si>
    <t>https://drive.google.com/file/d/1POYUP6U3S-ej_l3sanN0CN01hjuQ-buE/view?usp=drivesdk</t>
  </si>
  <si>
    <t>Document successfully created; Document successfully merged; PDF created; Emails Sent: [To: dhanashritakate12@gmail.com]; Run via form trigger as shindebhagwat1982@gmail.com; Timestamp: Feb 2 2021 11:12 AM</t>
  </si>
  <si>
    <t>adityanimase2003@gmail.com</t>
  </si>
  <si>
    <t>Nimase Aditya Sanjay</t>
  </si>
  <si>
    <t>Arts, science &amp; commers college,rahuri</t>
  </si>
  <si>
    <t>1PKA9bExMA2VneuDrRstN-ZMDOafDk8fm</t>
  </si>
  <si>
    <t>https://drive.google.com/file/d/1PKA9bExMA2VneuDrRstN-ZMDOafDk8fm/view?usp=drivesdk</t>
  </si>
  <si>
    <t>Document successfully created; Document successfully merged; PDF created; Emails Sent: [To: adityanimase2003@gmail.com]; Run via form trigger as shindebhagwat1982@gmail.com; Timestamp: Feb 2 2021 11:38 AM</t>
  </si>
  <si>
    <t>devikarbavasaheb@gamil.com</t>
  </si>
  <si>
    <t xml:space="preserve">देवीकर माधुरी बाबासाहेब </t>
  </si>
  <si>
    <t xml:space="preserve">लोकनेते रामदास पाटील  धुमाळ </t>
  </si>
  <si>
    <t>या उपक्रमामुळे मुलांमध्ये वाचनाची आवड निर्माण होते हा  उपक्रम चांगला आहे  यामुळे वाचन संग्रह वाढतो</t>
  </si>
  <si>
    <t>1CbqFvvH4I5a4IZEQtk6B93Y-UjrNtuBg</t>
  </si>
  <si>
    <t>https://drive.google.com/file/d/1CbqFvvH4I5a4IZEQtk6B93Y-UjrNtuBg/view?usp=drivesdk</t>
  </si>
  <si>
    <t>Document successfully created; Document successfully merged; PDF created; Emails Sent: [To: devikarbavasaheb@gamil.com]; Run via form trigger as shindebhagwat1982@gmail.com; Timestamp: Feb 2 2021 12:00 PM</t>
  </si>
  <si>
    <t>gauravnawale688@gamil.com</t>
  </si>
  <si>
    <t>Gaurav Sunil nawale</t>
  </si>
  <si>
    <t>Ascc. Rahuri college</t>
  </si>
  <si>
    <t>या धडयामधये खुप काही शिकु शकतोयआपण</t>
  </si>
  <si>
    <t>1zLfz7moA-uXs41g6jtkbbdKK5ZXeGq2T</t>
  </si>
  <si>
    <t>https://drive.google.com/file/d/1zLfz7moA-uXs41g6jtkbbdKK5ZXeGq2T/view?usp=drivesdk</t>
  </si>
  <si>
    <t>Document successfully created; Document successfully merged; PDF created; !!Error Sending Emails: Service invoked too many times for one day: email.; Run via form trigger as shindebhagwat1982@gmail.com; Timestamp: Feb 2 2021 12:08 PM</t>
  </si>
  <si>
    <t>khiorasalunke85@gmail.con</t>
  </si>
  <si>
    <t>Mayuri Babasaheb shirsath</t>
  </si>
  <si>
    <t>लोकनेते डॉ रामदास पाटील धुमाळ कला वाणिज्य विज्ञान महाविद्यालय राहुरी</t>
  </si>
  <si>
    <t>या जिवाचं काय करू</t>
  </si>
  <si>
    <t>1tccgR4DbT6sNMd6dGHcm30I1uYf1ZLbq</t>
  </si>
  <si>
    <t>https://drive.google.com/file/d/1tccgR4DbT6sNMd6dGHcm30I1uYf1ZLbq/view?usp=drivesdk</t>
  </si>
  <si>
    <t>Document successfully created; Document successfully merged; PDF created; Emails Sent: [To: khiorasalunke85@gmail.con]; Run via form trigger as shindebhagwat1982@gmail.com; Timestamp: Feb 2 2021 12:21 PM</t>
  </si>
  <si>
    <t>snehawable99@gmail.com</t>
  </si>
  <si>
    <t xml:space="preserve"> स्नेहा शिवाजी थोरात</t>
  </si>
  <si>
    <t>Very good project</t>
  </si>
  <si>
    <t>1jkuVGR228P7gxUKc48o0fWRv4d4R8YXO</t>
  </si>
  <si>
    <t>https://drive.google.com/file/d/1jkuVGR228P7gxUKc48o0fWRv4d4R8YXO/view?usp=drivesdk</t>
  </si>
  <si>
    <t>Document successfully created; Document successfully merged; PDF created; !!Error Sending Emails: Service invoked too many times for one day: email.; Run via form trigger as shindebhagwat1982@gmail.com; Timestamp: Feb 2 2021 12:26 PM</t>
  </si>
  <si>
    <t>kirtijoshi058@gmail.com</t>
  </si>
  <si>
    <t xml:space="preserve">जोशी किर्ती प्रविण </t>
  </si>
  <si>
    <t>साप्ताहिक दिनांक त्यानंतर अक्षर चा दिवाळी अंक मग षटकार व चंदेरी ही पाक्षीक आणि शेवटी महानगर हे दैनिक तब्बल पाच नियतकालीन लोकांसाठी निखिल बरोबर मीना कर्णिक काम केलं. 1981 मधले अक्षर च्या पहिल्या अंकावर संजय पवार चित्र होतो. बिहारचे मुख्यमंत्री जगन्नाथ मिश्र यांनी तेव्हा पत्रकारांशी मुस्कटबाजी करणार बिहार प्रेस बिल आणलं होतं.</t>
  </si>
  <si>
    <t>1k-pCep7-RcvoFVggaofno4MNSyuyK2_O</t>
  </si>
  <si>
    <t>https://drive.google.com/file/d/1k-pCep7-RcvoFVggaofno4MNSyuyK2_O/view?usp=drivesdk</t>
  </si>
  <si>
    <t>Document successfully created; Document successfully merged; PDF created; !!Error Sending Emails: Service invoked too many times for one day: email.; Run via form trigger as shindebhagwat1982@gmail.com; Timestamp: Feb 2 2021 12:53 PM</t>
  </si>
  <si>
    <t>joshiriddhi1504@gmail.com</t>
  </si>
  <si>
    <t xml:space="preserve"> जोशी रिद्धी प्रशांत</t>
  </si>
  <si>
    <t>साप्ताहिक दिनांक त्यानंतर अक्षर चा दिवाळी अंक मग षटकार व चंदेरी ही पाक्षीक आणि शेवटी महानगर हे दैनिक तब्बल पाच नियतकालीकात लोकांसाठी निखिल बरोबर मीना कर्णिक काम केलं. 1981 मध्ये अक्षर च्या पहिल्या अंकावर संजय पवार चित्र होत.बिहारचे मुख्यमंत्री जगन्नाथ मिश्र यांनी तेव्हा पत्रकारांशी मुस्कटबाजी करणार बिहार प्रेस बिल आणलं होतं.</t>
  </si>
  <si>
    <t>1B88osxhqqjKW4q2ZrX4vHWl9mzrwQcja</t>
  </si>
  <si>
    <t>https://drive.google.com/file/d/1B88osxhqqjKW4q2ZrX4vHWl9mzrwQcja/view?usp=drivesdk</t>
  </si>
  <si>
    <t>Document successfully created; Document successfully merged; PDF created; !!Error Sending Emails: Service invoked too many times for one day: email.; Run via form trigger as shindebhagwat1982@gmail.com; Timestamp: Feb 2 2021 1:06 PM</t>
  </si>
  <si>
    <t>monikaaawle2402@gmail.com</t>
  </si>
  <si>
    <t>मोनिका धनंजय आवळे</t>
  </si>
  <si>
    <t>आझाद कॉलेज ऑफ एज्युकेशन,सातारा</t>
  </si>
  <si>
    <t>अतिशय उत्कृष्ट उपक्रम आहे त्या निमित्ताने का होईना वाचनाची गोडी निर्माण झाली.</t>
  </si>
  <si>
    <t>1vvmzAPy0xSi9og-bbVOHcUJYeo6_ooxZ</t>
  </si>
  <si>
    <t>https://drive.google.com/file/d/1vvmzAPy0xSi9og-bbVOHcUJYeo6_ooxZ/view?usp=drivesdk</t>
  </si>
  <si>
    <t>Document successfully created; Document successfully merged; PDF created; Emails Sent: [To: monikaaawle2402@gmail.com]; Run via form trigger as shindebhagwat1982@gmail.com; Timestamp: Feb 2 2021 2:22 PM</t>
  </si>
  <si>
    <t>divyawandhakr@mail.com</t>
  </si>
  <si>
    <t xml:space="preserve">Wandhekar Divya Arun </t>
  </si>
  <si>
    <t>Shri Chattrapati Shivaji Madhyamik and Uchha Madhyamik Vidyalaya Deolali Pravara</t>
  </si>
  <si>
    <t xml:space="preserve">Mala ase upkram khup chan vatat ani mala sahbhag ghyala avadate . Very Nice. </t>
  </si>
  <si>
    <t>1EqrShfqj-3ILUrLwE2A50zol0JeZIkf2</t>
  </si>
  <si>
    <t>https://drive.google.com/file/d/1EqrShfqj-3ILUrLwE2A50zol0JeZIkf2/view?usp=drivesdk</t>
  </si>
  <si>
    <t>Document successfully created; Document successfully merged; PDF created; !!Error Sending Emails: Service invoked too many times for one day: email.; Run via form trigger as shindebhagwat1982@gmail.com; Timestamp: Feb 2 2021 7:55 PM</t>
  </si>
  <si>
    <t>gorakhdolas34@gamil.com</t>
  </si>
  <si>
    <t>Ashwini Dolas</t>
  </si>
  <si>
    <t>This is very good, beautiful project</t>
  </si>
  <si>
    <t>1qS-TPHFE7aLYeq1AFdODjNMq91T-iUC3</t>
  </si>
  <si>
    <t>https://drive.google.com/file/d/1qS-TPHFE7aLYeq1AFdODjNMq91T-iUC3/view?usp=drivesdk</t>
  </si>
  <si>
    <t>Document successfully created; Document successfully merged; PDF created; !!Error Sending Emails: Service invoked too many times for one day: email.; Run via form trigger as shindebhagwat1982@gmail.com; Timestamp: Feb 2 2021 8:45 PM</t>
  </si>
  <si>
    <t>aryab2523@gamil.com</t>
  </si>
  <si>
    <t>Arya Ujwala Balasahe Bharti</t>
  </si>
  <si>
    <t>हा उपक्रम हा खूप छान आहे..
हा आपुण आपल्या निजी जीवनात पण वापरला पाहिजे</t>
  </si>
  <si>
    <t>1uVhPTIla1hWrfSJbijp135bEsMAXr6aI</t>
  </si>
  <si>
    <t>https://drive.google.com/file/d/1uVhPTIla1hWrfSJbijp135bEsMAXr6aI/view?usp=drivesdk</t>
  </si>
  <si>
    <t>Document successfully created; Document successfully merged; PDF created; !!Error Sending Emails: Service invoked too many times for one day: email.; Run via form trigger as shindebhagwat1982@gmail.com; Timestamp: Feb 2 2021 8:50 PM</t>
  </si>
  <si>
    <t>सोहम रविंद्र शिरसाठ</t>
  </si>
  <si>
    <t>हा उपक्रप अतिशय छान आहे.या उपक्रमामुळे मुलांना बुद्धी चांगली राहण्यास मदत होते, ही संकल्पना खूप चांगली आहे.</t>
  </si>
  <si>
    <t>1A6DaUjrZeveGyATLK5JhPbqw-81WMGm_</t>
  </si>
  <si>
    <t>https://drive.google.com/file/d/1A6DaUjrZeveGyATLK5JhPbqw-81WMGm_/view?usp=drivesdk</t>
  </si>
  <si>
    <t>Document successfully created; Document successfully merged; PDF created; !!Error Sending Emails: Service invoked too many times for one day: email.; Run via form trigger as shindebhagwat1982@gmail.com; Timestamp: Feb 2 2021 9:18 PM</t>
  </si>
  <si>
    <t>gorakhdolas7@gmail.com</t>
  </si>
  <si>
    <t>Art science commerce collage</t>
  </si>
  <si>
    <t xml:space="preserve">This is very good and beautiful project </t>
  </si>
  <si>
    <t>14XGzPnlrA6Cuu9kByFpxgsQKxYVvSCH7</t>
  </si>
  <si>
    <t>https://drive.google.com/file/d/14XGzPnlrA6Cuu9kByFpxgsQKxYVvSCH7/view?usp=drivesdk</t>
  </si>
  <si>
    <t>Document successfully created; Document successfully merged; PDF created; Emails Sent: [To: gorakhdolas7@gmail.com]; Run via form trigger as shindebhagwat1982@gmail.com; Timestamp: Feb 2 2021 9:35 PM</t>
  </si>
  <si>
    <t>roshnishaikh72626@gmil.com</t>
  </si>
  <si>
    <t>हवे आहे</t>
  </si>
  <si>
    <t>Ramdas patil dhumal kala vidnyan v vanijy college rahuri</t>
  </si>
  <si>
    <t xml:space="preserve"> या उपक्रमामुळे सर्व जनांना वाचनाची सवय लागन या लेख मधून आपल्याला प्रेरणा मिळते </t>
  </si>
  <si>
    <t>1BFxd8k9ppukp0kXM-e73RxR_Uv1yKGww</t>
  </si>
  <si>
    <t>https://drive.google.com/file/d/1BFxd8k9ppukp0kXM-e73RxR_Uv1yKGww/view?usp=drivesdk</t>
  </si>
  <si>
    <t>Document successfully created; Document successfully merged; PDF created; !!Error Sending Emails: Service invoked too many times for one day: email.; Run via form trigger as shindebhagwat1982@gmail.com; Timestamp: Feb 2 2021 9:51 PM</t>
  </si>
  <si>
    <t>omwaghmare02020@gmail.com</t>
  </si>
  <si>
    <t>ओम अनिल वाघमारे</t>
  </si>
  <si>
    <t>Loknete Ramdas Dhumal Patil</t>
  </si>
  <si>
    <t>मला कॉलेज सेक्युलर हे खुप आवडले. कारण लोक आजही जातीभेद पाळतात. जातीवरून आजही दंगल होतात. म्हणुन देव आहे की नाही यावरून अजुनही मला प्रश्न पडतो.  कारण देव असता तर हा जातिभेद कशाला माणसे ही सर्व सारखीच असतात. केवळ माणसांनीच माणसांमध्ये भेद निर्मान केला.</t>
  </si>
  <si>
    <t>1a9jXSgbqRAtzg7tFbDxQsGvc29igj5SR</t>
  </si>
  <si>
    <t>https://drive.google.com/file/d/1a9jXSgbqRAtzg7tFbDxQsGvc29igj5SR/view?usp=drivesdk</t>
  </si>
  <si>
    <t>gauravshedge482@gmail.com</t>
  </si>
  <si>
    <t>शेडगे गौरव चांगदेव</t>
  </si>
  <si>
    <t>खूप छान उपक्रम आहे. या अंकातील लेख पण प्रेरणादायक आहे.हे यामुळे नक्कीच मदत होईल .</t>
  </si>
  <si>
    <t>1C4AvP5LLsbIwlnSdu2roSraDLbiZg0zs</t>
  </si>
  <si>
    <t>https://drive.google.com/file/d/1C4AvP5LLsbIwlnSdu2roSraDLbiZg0zs/view?usp=drivesdk</t>
  </si>
  <si>
    <t>Document successfully created; Document successfully merged; PDF created; !!Error Sending Emails: Service invoked too many times for one day: email.; Run via form trigger as shindebhagwat1982@gmail.com; Timestamp: Feb 2 2021 9:55 PM</t>
  </si>
  <si>
    <t>chaitanyalondhe31@gmail.com</t>
  </si>
  <si>
    <t>चैतन्य सतीश लोंढे</t>
  </si>
  <si>
    <t xml:space="preserve"> लोकनेते रामदास पाटील धुमाळ कला विज्ञान व वाणिज्य महाविद्यालय</t>
  </si>
  <si>
    <t>होय खरोखरच ते चांगले आहे तसेच या क्रियाकलापांनी तरुण पिढीला प्रेरित केले .हे क्रियाकलाप आपल्याला जीवनातील तत्त्वे शिकवतात. ते आपल्याला नवीन उर्जेमध्ये जीवन जगण्यास शिकवतात.</t>
  </si>
  <si>
    <t>1wbITWQYpVnsAqmLofftOLb5f4_BQ8glw</t>
  </si>
  <si>
    <t>https://drive.google.com/file/d/1wbITWQYpVnsAqmLofftOLb5f4_BQ8glw/view?usp=drivesdk</t>
  </si>
  <si>
    <t>Document successfully created; Document successfully merged; PDF created; !!Error Sending Emails: Service invoked too many times for one day: email.; Run via form trigger as shindebhagwat1982@gmail.com; Timestamp: Feb 2 2021 9:57 PM</t>
  </si>
  <si>
    <t>rrukaiyapathan@gmail.com</t>
  </si>
  <si>
    <t>Jiya Akbar Pathan</t>
  </si>
  <si>
    <t>Art's,science and commerce collage  Rahuri</t>
  </si>
  <si>
    <t>या उपक्रमामधुन आम्ह।ला वाचनाची आवड निर्म।-ण झाली आहे</t>
  </si>
  <si>
    <t>1UpLcIQbqkDlASUoTElULqLb5lXO4p2zD</t>
  </si>
  <si>
    <t>https://drive.google.com/file/d/1UpLcIQbqkDlASUoTElULqLb5lXO4p2zD/view?usp=drivesdk</t>
  </si>
  <si>
    <t>Document successfully created; Document successfully merged; PDF created; !!Error Sending Emails: Service invoked too many times for one day: email.; Run via form trigger as shindebhagwat1982@gmail.com; Timestamp: Feb 2 2021 10:17 PM</t>
  </si>
  <si>
    <t>sudhirkhajindar@41.com</t>
  </si>
  <si>
    <t xml:space="preserve">Waghmare rutuja anil </t>
  </si>
  <si>
    <t>Art science commers collage rahuri</t>
  </si>
  <si>
    <t>हा विद्यार्थ्यांमध्ये वाचन प्रेरणा देण्यासाठी उत्तम आहे</t>
  </si>
  <si>
    <t>1W_H-sxIUIOgPROxNUaaPY6OPNj-36U4H</t>
  </si>
  <si>
    <t>https://drive.google.com/file/d/1W_H-sxIUIOgPROxNUaaPY6OPNj-36U4H/view?usp=drivesdk</t>
  </si>
  <si>
    <t>Document successfully created; Document successfully merged; PDF created; !!Error Sending Emails: Service invoked too many times for one day: email.; Run via form trigger as shindebhagwat1982@gmail.com; Timestamp: Feb 2 2021 10:22 PM</t>
  </si>
  <si>
    <t>indrabhanshedge192@gmail.com</t>
  </si>
  <si>
    <t>Khup chhan upkram ahe</t>
  </si>
  <si>
    <t>1B-wklzT5PEdg6kpEQsON_rmZ_inB0Tm_</t>
  </si>
  <si>
    <t>https://drive.google.com/file/d/1B-wklzT5PEdg6kpEQsON_rmZ_inB0Tm_/view?usp=drivesdk</t>
  </si>
  <si>
    <t>Document successfully created; Document successfully merged; PDF created; !!Error Sending Emails: Service invoked too many times for one day: email.; Run via form trigger as shindebhagwat1982@gmail.com; Timestamp: Feb 2 2021 10:29 PM</t>
  </si>
  <si>
    <t>shubhamlawande763@gmail.com</t>
  </si>
  <si>
    <t xml:space="preserve"> भिसे शेखर मारुती</t>
  </si>
  <si>
    <t>A.s.c.c Rahuri</t>
  </si>
  <si>
    <t>1ig3i7m9vFaa-Eg4PZQKgQOHxauXrDIVf</t>
  </si>
  <si>
    <t>https://drive.google.com/file/d/1ig3i7m9vFaa-Eg4PZQKgQOHxauXrDIVf/view?usp=drivesdk</t>
  </si>
  <si>
    <t>Document successfully created; Document successfully merged; PDF created; !!Error Sending Emails: Service invoked too many times for one day: email.; Run via form trigger as shindebhagwat1982@gmail.com; Timestamp: Feb 2 2021 10:54 PM</t>
  </si>
  <si>
    <t>kailas.argade111@gmail.com</t>
  </si>
  <si>
    <t>Argade Rutuja devidas</t>
  </si>
  <si>
    <t>Loknete ramdas  Patil dhumal college rahuri</t>
  </si>
  <si>
    <t xml:space="preserve">साधना हे पुस्तक वाचल्या नंतर मला असे लकक्षात आले की युवा पिढी काळाची गरज आहे .  तसेच या पुस्तका तुन मला बरच किही शिकायला मिळाल . </t>
  </si>
  <si>
    <t>1LgFfYdcRhV7I6THmBEiSCYY5qrGTj3sY</t>
  </si>
  <si>
    <t>https://drive.google.com/file/d/1LgFfYdcRhV7I6THmBEiSCYY5qrGTj3sY/view?usp=drivesdk</t>
  </si>
  <si>
    <t>Document successfully created; Document successfully merged; PDF created; !!Error Sending Emails: Service invoked too many times for one day: email.; Run via form trigger as shindebhagwat1982@gmail.com; Timestamp: Feb 2 2021 11:09 PM</t>
  </si>
  <si>
    <t>siddharthshinde93965@gmail.com</t>
  </si>
  <si>
    <t>Siddharth Shinde</t>
  </si>
  <si>
    <t>Arts.science and commerce college rahuri</t>
  </si>
  <si>
    <t>He sadhna pustkatil sarv lekh khup chap hote . aani he sarv lekh vachun amhala changli prerana milali</t>
  </si>
  <si>
    <t>16rFylExK_g43AKQAx_NReWFb0-0wB8hi</t>
  </si>
  <si>
    <t>https://drive.google.com/file/d/16rFylExK_g43AKQAx_NReWFb0-0wB8hi/view?usp=drivesdk</t>
  </si>
  <si>
    <t>Document successfully created; Document successfully merged; PDF created; !!Error Sending Emails: Service invoked too many times for one day: email.; Run via form trigger as shindebhagwat1982@gmail.com; Timestamp: Feb 2 2021 11:14 PM</t>
  </si>
  <si>
    <t>rutujakhande2001@gmail.com</t>
  </si>
  <si>
    <t>Arya balasaheb bharti</t>
  </si>
  <si>
    <t>Asc college , Rahuri</t>
  </si>
  <si>
    <t>हा खूप उपक्रम खूप छान आहे..आपण या गोष्टी खाजगी आयुष्यात राबविला पाहिजे</t>
  </si>
  <si>
    <t>1QG3aBXtiFtDNDTmdw5JCUUPoR86QuhiU</t>
  </si>
  <si>
    <t>https://drive.google.com/file/d/1QG3aBXtiFtDNDTmdw5JCUUPoR86QuhiU/view?usp=drivesdk</t>
  </si>
  <si>
    <t>Document successfully created; Document successfully merged; PDF created; !!Error Sending Emails: Service invoked too many times for one day: email.; Run via form trigger as shindebhagwat1982@gmail.com; Timestamp: Feb 2 2021 11:19 PM</t>
  </si>
  <si>
    <t>dadhkarsakshi@gmail.com</t>
  </si>
  <si>
    <t xml:space="preserve"> दाढकर साक्षी ज्ञानदेव</t>
  </si>
  <si>
    <t>हा उपक्रम खूप चांगला आहे. मुलांना वाचनाची सवय होते. अनेक वेगवेगळ्या ठिकाणची माहिती गोळा होते.    हा उपक्रम चालू केल्या बदल धन्यवाद... 🙏🙏</t>
  </si>
  <si>
    <t>1M3BQNEfDwu0DDuzMK_ddmEmB6axRhBKE</t>
  </si>
  <si>
    <t>https://drive.google.com/file/d/1M3BQNEfDwu0DDuzMK_ddmEmB6axRhBKE/view?usp=drivesdk</t>
  </si>
  <si>
    <t>rohitkawane14@gmail.com</t>
  </si>
  <si>
    <t xml:space="preserve">Kawane Rohit Prabhakar </t>
  </si>
  <si>
    <t xml:space="preserve">Ascc Rahuri </t>
  </si>
  <si>
    <t xml:space="preserve">वाचन वडते
</t>
  </si>
  <si>
    <t>15NPrxWO8VePeNtMFd05eZAcFHp1CJncp</t>
  </si>
  <si>
    <t>https://drive.google.com/file/d/15NPrxWO8VePeNtMFd05eZAcFHp1CJncp/view?usp=drivesdk</t>
  </si>
  <si>
    <t>Document successfully created; Document successfully merged; PDF created; !!Error Sending Emails: Service invoked too many times for one day: email.; Run via form trigger as shindebhagwat1982@gmail.com; Timestamp: Feb 2 2021 11:21 PM</t>
  </si>
  <si>
    <t>prasadtodmalk3note@gmail.com</t>
  </si>
  <si>
    <t>Imrd vikhe college ahmednagar</t>
  </si>
  <si>
    <t>Very nice very good..</t>
  </si>
  <si>
    <t>1cBOqIld4iUCtg81axZDyzYcD3qGVvs2Z</t>
  </si>
  <si>
    <t>https://drive.google.com/file/d/1cBOqIld4iUCtg81axZDyzYcD3qGVvs2Z/view?usp=drivesdk</t>
  </si>
  <si>
    <t>Document successfully created; Document successfully merged; PDF created; !!Error Sending Emails: Service invoked too many times for one day: email.; Run via form trigger as shindebhagwat1982@gmail.com; Timestamp: Feb 2 2021 11:37 PM</t>
  </si>
  <si>
    <t>reshmabtodmal@gmail.com</t>
  </si>
  <si>
    <t>Reshma todmal</t>
  </si>
  <si>
    <t>Best fababilius</t>
  </si>
  <si>
    <t>1LC9RGBbP-RkmjCPthPW8jjYevkxbsADH</t>
  </si>
  <si>
    <t>https://drive.google.com/file/d/1LC9RGBbP-RkmjCPthPW8jjYevkxbsADH/view?usp=drivesdk</t>
  </si>
  <si>
    <t>Document successfully created; Document successfully merged; PDF created; !!Error Sending Emails: Service invoked too many times for one day: email.; Run via form trigger as shindebhagwat1982@gmail.com; Timestamp: Feb 2 2021 11:44 PM</t>
  </si>
  <si>
    <t>Pbapu7093@gmail.com</t>
  </si>
  <si>
    <t>Nitin Bapusaheb patole</t>
  </si>
  <si>
    <t>Asc collage rahuri</t>
  </si>
  <si>
    <t>Ha upakram khoop changhala ahe</t>
  </si>
  <si>
    <t>1zNNVhMAEOig1oNvAMdipAgaIVSCvzw9_</t>
  </si>
  <si>
    <t>https://drive.google.com/file/d/1zNNVhMAEOig1oNvAMdipAgaIVSCvzw9_/view?usp=drivesdk</t>
  </si>
  <si>
    <t>Document successfully created; Document successfully merged; PDF created; !!Error Sending Emails: Service invoked too many times for one day: email.; Run via form trigger as shindebhagwat1982@gmail.com; Timestamp: Feb 2 2021 11:48 PM</t>
  </si>
  <si>
    <t>sanjaytodmal@gmail.com</t>
  </si>
  <si>
    <t>Sanjay todmal</t>
  </si>
  <si>
    <t>S. D. V. T</t>
  </si>
  <si>
    <t>👍 best</t>
  </si>
  <si>
    <t>1NMMIqbu0PQoPRxlvWhmCS-FGyplqgX5o</t>
  </si>
  <si>
    <t>https://drive.google.com/file/d/1NMMIqbu0PQoPRxlvWhmCS-FGyplqgX5o/view?usp=drivesdk</t>
  </si>
  <si>
    <t>Document successfully created; Document successfully merged; PDF created; !!Error Sending Emails: Service invoked too many times for one day: email.; Run via form trigger as shindebhagwat1982@gmail.com; Timestamp: Feb 2 2021 11:51 PM</t>
  </si>
  <si>
    <t>urmilagade8632@gmail.com</t>
  </si>
  <si>
    <t>Pathan Tayaba Nasir</t>
  </si>
  <si>
    <t>A.S.C. College Rahuri</t>
  </si>
  <si>
    <t xml:space="preserve">
   हे उपकृम चांगले आहे  या उपकृमामधुन आमहाला वाचन करायची आवड निमॉण झालीः</t>
  </si>
  <si>
    <t>1yxNelyoWcB8NPmWRKSAec_ghTlCNxS9D</t>
  </si>
  <si>
    <t>https://drive.google.com/file/d/1yxNelyoWcB8NPmWRKSAec_ghTlCNxS9D/view?usp=drivesdk</t>
  </si>
  <si>
    <t>Document successfully created; Document successfully merged; PDF created; !!Error Sending Emails: Service invoked too many times for one day: email.; Run via form trigger as shindebhagwat1982@gmail.com; Timestamp: Feb 2 2021 11:55 PM</t>
  </si>
  <si>
    <t>sandippawar735161@gmail.com</t>
  </si>
  <si>
    <t>ओंकार संदीप पवार</t>
  </si>
  <si>
    <t>Art commers science college rahuri</t>
  </si>
  <si>
    <t>1PCVb6Z_5WgL7sGvoc8TQKgAvR_aWDx3p</t>
  </si>
  <si>
    <t>https://drive.google.com/file/d/1PCVb6Z_5WgL7sGvoc8TQKgAvR_aWDx3p/view?usp=drivesdk</t>
  </si>
  <si>
    <t>Document successfully created; Document successfully merged; PDF created; !!Error Sending Emails: Service invoked too many times for one day: email.; Run via form trigger as shindebhagwat1982@gmail.com; Timestamp: Feb 3 2021 12:24 AM</t>
  </si>
  <si>
    <t>darshnayeole533@gmail.com</t>
  </si>
  <si>
    <t>Darshana shriram yeole</t>
  </si>
  <si>
    <t xml:space="preserve">A.S.C College Rahuri </t>
  </si>
  <si>
    <t xml:space="preserve">  युवा वर्गा ला वाचनाची सवय निर्माण होणयासाठी </t>
  </si>
  <si>
    <t>1dyrLJbGDXv4qgpJyqjHWwESn7z2DyOwy</t>
  </si>
  <si>
    <t>https://drive.google.com/file/d/1dyrLJbGDXv4qgpJyqjHWwESn7z2DyOwy/view?usp=drivesdk</t>
  </si>
  <si>
    <t>Document successfully created; Document successfully merged; PDF created; !!Error Sending Emails: Service invoked too many times for one day: email.; Run via form trigger as shindebhagwat1982@gmail.com; Timestamp: Feb 3 2021 12:25 AM</t>
  </si>
  <si>
    <t>shetesatyajeet5@gmail.com</t>
  </si>
  <si>
    <t xml:space="preserve">सत्यजीत शेटे </t>
  </si>
  <si>
    <t>Rahuri college</t>
  </si>
  <si>
    <t xml:space="preserve">हा उपक्रम खूप चागला आहे. या मुळे मुलं चे पुस्तक  वाचून होते व काही नवीन माहिती मिळते.समाजात कसे वागायचे हे लक्षात येते. या उपक्रमा मुळे खूप मुलाने पुस्तक वाचले आहे.  असे नावं नवीन उपक्रम राबविले गेले पहिजेत. 
</t>
  </si>
  <si>
    <t>19YQMHjXX7gWanLp3u102p79WlV0q7CLm</t>
  </si>
  <si>
    <t>https://drive.google.com/file/d/19YQMHjXX7gWanLp3u102p79WlV0q7CLm/view?usp=drivesdk</t>
  </si>
  <si>
    <t>Document successfully created; Document successfully merged; PDF created; !!Error Sending Emails: Service invoked too many times for one day: email.; Run via form trigger as shindebhagwat1982@gmail.com; Timestamp: Feb 3 2021 1:08 AM</t>
  </si>
  <si>
    <t>dharmendrashinde05@gmail.com</t>
  </si>
  <si>
    <t>Shinde Nikita Dharmendra</t>
  </si>
  <si>
    <t>Loknete Ramdas patil Dhumal  Kala, shastra ani  vanijya mahavidyalay, Rahuri</t>
  </si>
  <si>
    <t>हा उपक्रम तरुणाईसोबतच, सर्वच वयोगटातील मुलां-मुलीं मध्ये वचनाची प्रेरणा निर्माण करणारा आहे .या उपक्रमातून युवकांनी बोध घेऊन भारतात    
लोप पावत चाललेल्या वाचन संस्कृतीचे संवर्धन करायला हवे. 'वाचाल तर वाचाल '.....</t>
  </si>
  <si>
    <t>1qGIIycaLL8BP9ovlqbKvFUIb4g2dLP0Y</t>
  </si>
  <si>
    <t>https://drive.google.com/file/d/1qGIIycaLL8BP9ovlqbKvFUIb4g2dLP0Y/view?usp=drivesdk</t>
  </si>
  <si>
    <t>Document successfully created; Document successfully merged; PDF created; !!Error Sending Emails: Service invoked too many times for one day: email.; Run via form trigger as shindebhagwat1982@gmail.com; Timestamp: Feb 3 2021 1:09 AM</t>
  </si>
  <si>
    <t>mansikawane@gmail.com</t>
  </si>
  <si>
    <t>Mansi Sandeep kawane</t>
  </si>
  <si>
    <t>Arts, science, commerce rahuri college</t>
  </si>
  <si>
    <t xml:space="preserve"> या उपक्रमामुळे मुल्याचं वाचन कीतीआहे हे कळते. हे उपक्रम वेळोवेळी राबविले पाहिजेत कारण यामुळे मुल्यांन्यां वाचनालयाची आवड निर्माण होईल </t>
  </si>
  <si>
    <t>1EcfUs3d9WqPX7pTct_XzRHwEpV0usvKM</t>
  </si>
  <si>
    <t>https://drive.google.com/file/d/1EcfUs3d9WqPX7pTct_XzRHwEpV0usvKM/view?usp=drivesdk</t>
  </si>
  <si>
    <t>Document successfully created; Document successfully merged; PDF created; !!Error Sending Emails: Service invoked too many times for one day: email.; Run via form trigger as shindebhagwat1982@gmail.com; Timestamp: Feb 3 2021 1:20 AM</t>
  </si>
  <si>
    <t>ashwinishirsath966@gmail.com</t>
  </si>
  <si>
    <t>शिरसाठ अश्विनी कृष्णा</t>
  </si>
  <si>
    <t>कला , विज्ञान व वाणिज्य महाविद्यालय , राहुरी</t>
  </si>
  <si>
    <t>या स्पर्धेत सहभागी होण्याची संधी तुमच्यामुळे आम्हाला मिळाली.यात शिक्षकांची साथ देखील मिळाली याबद्दल मी सर्वांचे आभार व्यक्त करते... धन्यवाद🙏🙏☺️</t>
  </si>
  <si>
    <t>1WLzq1sOQgv92kNXz8VMQyaGMMThWayH7</t>
  </si>
  <si>
    <t>https://drive.google.com/file/d/1WLzq1sOQgv92kNXz8VMQyaGMMThWayH7/view?usp=drivesdk</t>
  </si>
  <si>
    <t>Document successfully created; Document successfully merged; PDF created; !!Error Sending Emails: Service invoked too many times for one day: email.; Run via form trigger as shindebhagwat1982@gmail.com; Timestamp: Feb 3 2021 1:38 AM</t>
  </si>
  <si>
    <t>rajusalve@gmail.com</t>
  </si>
  <si>
    <t xml:space="preserve">अपेक्षा राजेंद साळवे </t>
  </si>
  <si>
    <t>A/s/com/arts</t>
  </si>
  <si>
    <t xml:space="preserve">हे पुस्तक खुप प्रेरणा दायी आहे आणि यातुन खुप काही शिक्षकनया सारखे आहे </t>
  </si>
  <si>
    <t>126MqHbfAMLS0qkxxUPOW1PcAu0yGclbN</t>
  </si>
  <si>
    <t>https://drive.google.com/file/d/126MqHbfAMLS0qkxxUPOW1PcAu0yGclbN/view?usp=drivesdk</t>
  </si>
  <si>
    <t>Document successfully created; Document successfully merged; PDF created; !!Error Sending Emails: Service invoked too many times for one day: email.; Run via form trigger as shindebhagwat1982@gmail.com; Timestamp: Feb 3 2021 1:46 AM</t>
  </si>
  <si>
    <t>kobarnerameshwar@gmail.com</t>
  </si>
  <si>
    <t>Rameshwar Kobarne</t>
  </si>
  <si>
    <t>Loknete Ramdaas Patil Dhumal College, Rahuri</t>
  </si>
  <si>
    <t>खुप छान उपक्रम आहे मला तर हा उपक्रम खुप आवडला आणि हा उपक्रम राबवला त्या बद्दल मी आभारी आहे</t>
  </si>
  <si>
    <t>1-7TRiTG-ExnLPh5TolBVtki7fu-ECllt</t>
  </si>
  <si>
    <t>https://drive.google.com/file/d/1-7TRiTG-ExnLPh5TolBVtki7fu-ECllt/view?usp=drivesdk</t>
  </si>
  <si>
    <t>Document successfully created; Document successfully merged; PDF created; !!Error Sending Emails: Service invoked too many times for one day: email.; Run via form trigger as shindebhagwat1982@gmail.com; Timestamp: Feb 3 2021 2:01 AM</t>
  </si>
  <si>
    <t>shantanutanpure3@15Email.com</t>
  </si>
  <si>
    <t>Tanpure Shantanu Rajendra</t>
  </si>
  <si>
    <t>लोकनेते रामदास पाटील धुमाल आर्ट, साइंस , कामर्स कॉलेज राहुरी</t>
  </si>
  <si>
    <t>मला हा उपक्रम खुप आवडला आहे.मला सर्व वाचायला खुप आवडले.पण सर्वात जास्त आवडलेला लेख म्हणजे "अल्लाउद्दीनचा दिवा".हा आहे कारण लेखक 'कुमार केतकर' यांनी सांगितले आहे की या पिढीला हे सर्व काही मिळाले ते गेल्या पाच-सात वर्षांत! आपल्या हातात जणू अल्लाउद्दीनचा दिवाच आला आहे.आणि त्यातून जन्माला आलेला हा उदार व दयाळू राक्षस आता आपले सर्व प्रश्न सोडवील नोकरीपासून छोकरीपर्यंत! अशा प्रमाणे या युवा वर आता गारुड केले आहे. परंतु अल्लाउद्दीनचा तो मदतशील राक्षस हां-हांम्हणता विद्रूप आणि काहीसा क्रूर व उग्र रूप धारण करून लागला हा लेख मला खूप आवडला आहे..</t>
  </si>
  <si>
    <t>1K2PDpQp2mTtlcxzpzxspeU-CxdDEwm3T</t>
  </si>
  <si>
    <t>https://drive.google.com/file/d/1K2PDpQp2mTtlcxzpzxspeU-CxdDEwm3T/view?usp=drivesdk</t>
  </si>
  <si>
    <t>Document successfully created; Document successfully merged; PDF created; !!Error Sending Emails: Service invoked too many times for one day: email.; Run via form trigger as shindebhagwat1982@gmail.com; Timestamp: Feb 3 2021 2:15 AM</t>
  </si>
  <si>
    <t>Khup prernadayak lekh yamadhe ahe</t>
  </si>
  <si>
    <t>11rrH9k1EsYlS4eXBrsFfKLCEW_eO5nsM</t>
  </si>
  <si>
    <t>https://drive.google.com/file/d/11rrH9k1EsYlS4eXBrsFfKLCEW_eO5nsM/view?usp=drivesdk</t>
  </si>
  <si>
    <t>Document successfully created; Document successfully merged; PDF created; !!Error Sending Emails: Service invoked too many times for one day: email.; Run via form trigger as shindebhagwat1982@gmail.com; Timestamp: Feb 3 2021 2:34 AM</t>
  </si>
  <si>
    <t>thoratv539@gmail.com</t>
  </si>
  <si>
    <t>Vishal Dattatraya thorat</t>
  </si>
  <si>
    <t>Ascc rahuri collage</t>
  </si>
  <si>
    <t>हा उपक्रम अतिशय छान आहे या उपक्रमातून आपल्याला नागराज मंजुळे यासारख्या व्यक्तीचा अभ्यास करता येतो हा उपक्रमातून साठ पानांचा अभ्यास करता येतो यातून आपल्याला भरकटलेला   व्यक्ती सुधा काही तरी करू शकतो हे समजते या उपक्राअंतर्गत आपण विद्यार्थांना वाचनाची संधी उपलब्ध होवू शकते यातून आपल्याला हे शिकायला मिळते की आपण वाचल्याशिवाय  काहीच करू शकत नाही त्यामुळे या उपक्रमात शक्य होईल तेवढ्या विद्यार्थी सहभागी होवू शकतात</t>
  </si>
  <si>
    <t>1LvCww8yIC22dMDrq2ANzcY-r_k-lNqZp</t>
  </si>
  <si>
    <t>https://drive.google.com/file/d/1LvCww8yIC22dMDrq2ANzcY-r_k-lNqZp/view?usp=drivesdk</t>
  </si>
  <si>
    <t>Document successfully created; Document successfully merged; PDF created; !!Error Sending Emails: Service invoked too many times for one day: email.; Run via form trigger as shindebhagwat1982@gmail.com; Timestamp: Feb 3 2021 2:42 AM</t>
  </si>
  <si>
    <t>pritinanasahebwagh@gamil.com</t>
  </si>
  <si>
    <t>Priti wagh</t>
  </si>
  <si>
    <t>A. S. C. C. Rahuri</t>
  </si>
  <si>
    <t>1yDq-UkPOZ0hhfa2IHiLdPUtOOgKow1Sh</t>
  </si>
  <si>
    <t>https://drive.google.com/file/d/1yDq-UkPOZ0hhfa2IHiLdPUtOOgKow1Sh/view?usp=drivesdk</t>
  </si>
  <si>
    <t>Document successfully created; Document successfully merged; PDF created; !!Error Sending Emails: Service invoked too many times for one day: email.; Run via form trigger as shindebhagwat1982@gmail.com; Timestamp: Feb 3 2021 3:02 AM</t>
  </si>
  <si>
    <t>tushartanpure365@gmail.com</t>
  </si>
  <si>
    <t>तुषार पोपट तनपुरे</t>
  </si>
  <si>
    <t>Asc</t>
  </si>
  <si>
    <t xml:space="preserve"> या उपक्रमातून  मुलांना वाचनाची आवड निर्माण होती व जनरल नाॅलेज  मिळते </t>
  </si>
  <si>
    <t>1aTdPaieWhJz3LlWycWJIrZUJjZIeCXNZ</t>
  </si>
  <si>
    <t>https://drive.google.com/file/d/1aTdPaieWhJz3LlWycWJIrZUJjZIeCXNZ/view?usp=drivesdk</t>
  </si>
  <si>
    <t>Document successfully created; Document successfully merged; PDF created; !!Error Sending Emails: Service invoked too many times for one day: email.; Run via form trigger as shindebhagwat1982@gmail.com; Timestamp: Feb 3 2021 3:09 AM</t>
  </si>
  <si>
    <t>nandkumarchougule22@gmail.com</t>
  </si>
  <si>
    <t>नंदकुमार पांडुरंग चौगुले</t>
  </si>
  <si>
    <t xml:space="preserve">श्रीमती पुतळाबेन शाह कॉलेज ऑफ एज्युकेशन सांगली </t>
  </si>
  <si>
    <t xml:space="preserve">खूप छान उपक्रम आहे 
</t>
  </si>
  <si>
    <t>1hi8-PkgoMp7kHQTP0S48T9Xxf8UDUZ5O</t>
  </si>
  <si>
    <t>https://drive.google.com/file/d/1hi8-PkgoMp7kHQTP0S48T9Xxf8UDUZ5O/view?usp=drivesdk</t>
  </si>
  <si>
    <t>Document successfully created; Document successfully merged; PDF created; !!Error Sending Emails: Service invoked too many times for one day: email.; Run via form trigger as shindebhagwat1982@gmail.com; Timestamp: Feb 3 2021 3:36 AM</t>
  </si>
  <si>
    <t>vivekkorde673@gmail.com</t>
  </si>
  <si>
    <t>Ekdam bhari prakalpa aahe</t>
  </si>
  <si>
    <t>1Fi6GJDhNRc8t_XrxfdpDHeBziVdGYP-0</t>
  </si>
  <si>
    <t>https://drive.google.com/file/d/1Fi6GJDhNRc8t_XrxfdpDHeBziVdGYP-0/view?usp=drivesdk</t>
  </si>
  <si>
    <t>Document successfully created; Document successfully merged; PDF created; !!Error Sending Emails: Service invoked too many times for one day: email.; Run via form trigger as shindebhagwat1982@gmail.com; Timestamp: Feb 3 2021 4:52 AM</t>
  </si>
  <si>
    <t>onkarkulkarni@gmail.com</t>
  </si>
  <si>
    <t>ईशा ओंकार कुलकर्णी</t>
  </si>
  <si>
    <t>ASC college</t>
  </si>
  <si>
    <t>अप्रतिम उपक्रम राबविला आहे</t>
  </si>
  <si>
    <t>1n1YC2xNswdie_ti9eJpEKZ5TlqUsHDZa</t>
  </si>
  <si>
    <t>https://drive.google.com/file/d/1n1YC2xNswdie_ti9eJpEKZ5TlqUsHDZa/view?usp=drivesdk</t>
  </si>
  <si>
    <t>Document successfully created; Document successfully merged; PDF created; !!Error Sending Emails: Service invoked too many times for one day: email.; Run via form trigger as shindebhagwat1982@gmail.com; Timestamp: Feb 3 2021 5:49 AM</t>
  </si>
  <si>
    <t>gauravsaudagar08@gimel.com</t>
  </si>
  <si>
    <t>Anushka nadakishor Saudagar</t>
  </si>
  <si>
    <t>या उपक्रमामुळे विद्यार्थ्यांमध्ये वाचनाची आवड निर्माण झाली</t>
  </si>
  <si>
    <t>1ZuHmN-ZaBq5o5MkLrg49RdY3-W8EZ24j</t>
  </si>
  <si>
    <t>https://drive.google.com/file/d/1ZuHmN-ZaBq5o5MkLrg49RdY3-W8EZ24j/view?usp=drivesdk</t>
  </si>
  <si>
    <t>Document successfully created; Document successfully merged; PDF created; Emails Sent: [To: gauravsaudagar08@gimel.com]; Run via form trigger as shindebhagwat1982@gmail.com; Timestamp: Feb 3 2021 6:16 AM</t>
  </si>
  <si>
    <t>pradnyadnyajadhav123456@gmail.com</t>
  </si>
  <si>
    <t>Mrs. Pradnya Bharat Jadhav</t>
  </si>
  <si>
    <t>Governement College of Education. Ratnagiri</t>
  </si>
  <si>
    <t>very nice</t>
  </si>
  <si>
    <t>1IwrtFSX2uWz6HM8gcDzjoIINXCLA5ZIF</t>
  </si>
  <si>
    <t>https://drive.google.com/file/d/1IwrtFSX2uWz6HM8gcDzjoIINXCLA5ZIF/view?usp=drivesdk</t>
  </si>
  <si>
    <t>Document successfully created; Document successfully merged; PDF created; Emails Sent: [To: pradnyadnyajadhav123456@gmail.com]; Run via form trigger as shindebhagwat1982@gmail.com; Timestamp: Feb 3 2021 6:18 AM</t>
  </si>
  <si>
    <t>abhijitjoshi000@gmail.com</t>
  </si>
  <si>
    <t xml:space="preserve">अभिजित प्रविण जोशी </t>
  </si>
  <si>
    <t xml:space="preserve">कला  विज्ञान वाणिज्य महाविद्यालय राहुरी </t>
  </si>
  <si>
    <t>अतिशय सुंदर आणि उत्कृष्ठ उपक्रम आहे.</t>
  </si>
  <si>
    <t>1oxt0c3LX0z3GWWrlf_UPF5Zv_zPBe87Q</t>
  </si>
  <si>
    <t>https://drive.google.com/file/d/1oxt0c3LX0z3GWWrlf_UPF5Zv_zPBe87Q/view?usp=drivesdk</t>
  </si>
  <si>
    <t>Document successfully created; Document successfully merged; PDF created; Emails Sent: [To: abhijitjoshi000@gmail.com]; Run via form trigger as shindebhagwat1982@gmail.com; Timestamp: Feb 3 2021 6:19 AM</t>
  </si>
  <si>
    <t>yashvshinde@gimel.com</t>
  </si>
  <si>
    <t xml:space="preserve">  आम्हाला प्रमाणपत्र हवे आहे</t>
  </si>
  <si>
    <t>रामदास पाटील धुमाळ कनिष्ठ महाविद्यालय राहुरी</t>
  </si>
  <si>
    <t>हा उपक्रम अतिशय सुंदर आहे यामुळे नवीन पिढीला वाचनाची आवड निर्माण होते</t>
  </si>
  <si>
    <t>1Sztipw8oXWwCt1H0K50QDEprBiS5AlZk</t>
  </si>
  <si>
    <t>https://drive.google.com/file/d/1Sztipw8oXWwCt1H0K50QDEprBiS5AlZk/view?usp=drivesdk</t>
  </si>
  <si>
    <t>Document successfully created; Document successfully merged; PDF created; Emails Sent: [To: yashvshinde@gimel.com]; Run via form trigger as shindebhagwat1982@gmail.com; Timestamp: Feb 3 2021 6:45 AM</t>
  </si>
  <si>
    <t>joshiabhijit2003@gmail.com</t>
  </si>
  <si>
    <t xml:space="preserve">अश्विनी संजय जोशी </t>
  </si>
  <si>
    <t xml:space="preserve">शिंग्वेश्वर माध्यमिक विद्यालय शिंगवे  </t>
  </si>
  <si>
    <t xml:space="preserve">सुंदर आहे </t>
  </si>
  <si>
    <t>17L_JiaFmmT86P5N9HJMCaK1XoSITEn3X</t>
  </si>
  <si>
    <t>https://drive.google.com/file/d/17L_JiaFmmT86P5N9HJMCaK1XoSITEn3X/view?usp=drivesdk</t>
  </si>
  <si>
    <t>Document successfully created; Document successfully merged; PDF created; Emails Sent: [To: joshiabhijit2003@gmail.com]; Run via form trigger as shindebhagwat1982@gmail.com; Timestamp: Feb 3 2021 6:52 AM</t>
  </si>
  <si>
    <t>vipulc777@gmail.com</t>
  </si>
  <si>
    <t>विपुल विष्णुकांत चौधरी</t>
  </si>
  <si>
    <t>1P-sDgeQOaAovAMjkhQzGsVFcY318lAa2</t>
  </si>
  <si>
    <t>https://drive.google.com/file/d/1P-sDgeQOaAovAMjkhQzGsVFcY318lAa2/view?usp=drivesdk</t>
  </si>
  <si>
    <t>Document successfully created; Document successfully merged; PDF created; Emails Sent: [To: vipulc777@gmail.com]; Run via form trigger as shindebhagwat1982@gmail.com; Timestamp: Feb 3 2021 6:55 AM</t>
  </si>
  <si>
    <t>avinashthombare@gmail.com</t>
  </si>
  <si>
    <t>Thombare Avinash Dashrath</t>
  </si>
  <si>
    <t xml:space="preserve"> Arts, science, commerce college Rahuri</t>
  </si>
  <si>
    <t>अतिशय सुंदर उपक्रम राबविले गेले आहेत</t>
  </si>
  <si>
    <t>1AimPFT56GNMmY5OS5LBQ1CiYJn5XOYrd</t>
  </si>
  <si>
    <t>https://drive.google.com/file/d/1AimPFT56GNMmY5OS5LBQ1CiYJn5XOYrd/view?usp=drivesdk</t>
  </si>
  <si>
    <t>Document successfully created; Document successfully merged; PDF created; Emails Sent: [To: avinashthombare@gmail.com]; Run via form trigger as shindebhagwat1982@gmail.com; Timestamp: Feb 3 2021 7:09 AM</t>
  </si>
  <si>
    <t>ptodmal94@gmail.com</t>
  </si>
  <si>
    <t>Art science  commerce college Rahuri</t>
  </si>
  <si>
    <t xml:space="preserve">मला काय माहित नाही </t>
  </si>
  <si>
    <t>1dd48XgsPApyKwbBlm1tzRDjxHBCjPqUX</t>
  </si>
  <si>
    <t>https://drive.google.com/file/d/1dd48XgsPApyKwbBlm1tzRDjxHBCjPqUX/view?usp=drivesdk</t>
  </si>
  <si>
    <t>Document successfully created; Document successfully merged; PDF created; Emails Sent: [To: ptodmal94@gmail.com]; Run via form trigger as shindebhagwat1982@gmail.com; Timestamp: Feb 3 2021 7:28 AM</t>
  </si>
  <si>
    <t>aishwarykotkar95956363@gmail.com</t>
  </si>
  <si>
    <t>Gaurav Sunil Nawale</t>
  </si>
  <si>
    <t>Ascc.rahuri collage</t>
  </si>
  <si>
    <t>It is most great aplicestion</t>
  </si>
  <si>
    <t>1WhSyyZvZ_xh2HubPrLWOe3dKpSsmTg2G</t>
  </si>
  <si>
    <t>https://drive.google.com/file/d/1WhSyyZvZ_xh2HubPrLWOe3dKpSsmTg2G/view?usp=drivesdk</t>
  </si>
  <si>
    <t>Document successfully created; Document successfully merged; PDF created; Emails Sent: [To: aishwarykotkar95956363@gmail.com]; Run via form trigger as shindebhagwat1982@gmail.com; Timestamp: Feb 3 2021 7:30 AM</t>
  </si>
  <si>
    <t>amolmhase98@gmail.com</t>
  </si>
  <si>
    <t>अमोल साहेबराव म्हसे</t>
  </si>
  <si>
    <t xml:space="preserve"> कला विज्ञान व वाणिज्य महाविद्यालय राहुरी</t>
  </si>
  <si>
    <t>1ifR4MWga-jxwUwYEco9mmASEYsWfw8dx</t>
  </si>
  <si>
    <t>https://drive.google.com/file/d/1ifR4MWga-jxwUwYEco9mmASEYsWfw8dx/view?usp=drivesdk</t>
  </si>
  <si>
    <t>Document successfully created; Document successfully merged; PDF created; Emails Sent: [To: amolmhase98@gmail.com]; Run via form trigger as shindebhagwat1982@gmail.com; Timestamp: Feb 3 2021 7:37 AM</t>
  </si>
  <si>
    <t>poojasjoshi088@gmail.com</t>
  </si>
  <si>
    <t>पुजा संजय जोशी</t>
  </si>
  <si>
    <t>के. जे.  सोमैय्या महाविद्यालय कोपरगाव</t>
  </si>
  <si>
    <t>खूप सुंदर</t>
  </si>
  <si>
    <t>1q7xI3YslnYJ8IlwO9QerXKQT3IJIIluT</t>
  </si>
  <si>
    <t>https://drive.google.com/file/d/1q7xI3YslnYJ8IlwO9QerXKQT3IJIIluT/view?usp=drivesdk</t>
  </si>
  <si>
    <t>Document successfully created; Document successfully merged; PDF created; Emails Sent: [To: poojasjoshi088@gmail.com]; Run via form trigger as shindebhagwat1982@gmail.com; Timestamp: Feb 3 2021 7:39 AM</t>
  </si>
  <si>
    <t>maheshgagare2212@gmail.com</t>
  </si>
  <si>
    <t>Mahesh Sonyabapu gagare</t>
  </si>
  <si>
    <t>ASC college rahuri</t>
  </si>
  <si>
    <t>1go4dW9UWtScoaLlZjdRSvGd5t-bJeaSY</t>
  </si>
  <si>
    <t>https://drive.google.com/file/d/1go4dW9UWtScoaLlZjdRSvGd5t-bJeaSY/view?usp=drivesdk</t>
  </si>
  <si>
    <t>Document successfully created; Document successfully merged; PDF created; Emails Sent: [To: maheshgagare2212@gmail.com]; Run via form trigger as shindebhagwat1982@gmail.com; Timestamp: Feb 3 2021 7:39 AM</t>
  </si>
  <si>
    <t>gauravshedge9212@gmail.com</t>
  </si>
  <si>
    <t>यामधील लेख वाचून खूप प्रेरणा मिळाली</t>
  </si>
  <si>
    <t>1j-13hxiBo32J2YGA9w5XD58xqYXiVNSO</t>
  </si>
  <si>
    <t>https://drive.google.com/file/d/1j-13hxiBo32J2YGA9w5XD58xqYXiVNSO/view?usp=drivesdk</t>
  </si>
  <si>
    <t>Document successfully created; Document successfully merged; PDF created; Emails Sent: [To: gauravshedge9212@gmail.com]; Run via form trigger as shindebhagwat1982@gmail.com; Timestamp: Feb 3 2021 7:58 AM</t>
  </si>
  <si>
    <t>abhishekdevkar648@gmail.com</t>
  </si>
  <si>
    <t>Devkar Abhishek Babasaheb</t>
  </si>
  <si>
    <t>Art,Science,Commerce</t>
  </si>
  <si>
    <t>उपक्रम छान होता.असेच उपक्रम राबविले गेले पाहिजे. धन्यवाद! 🙏🙏</t>
  </si>
  <si>
    <t>1qQet1GFZzmoGNYO0G_ZGVq0ex7RuehZ9</t>
  </si>
  <si>
    <t>https://drive.google.com/file/d/1qQet1GFZzmoGNYO0G_ZGVq0ex7RuehZ9/view?usp=drivesdk</t>
  </si>
  <si>
    <t>Document successfully created; Document successfully merged; PDF created; Emails Sent: [To: abhishekdevkar648@gmail.com]; Run via form trigger as shindebhagwat1982@gmail.com; Timestamp: Feb 3 2021 8:00 AM</t>
  </si>
  <si>
    <t>tanpuresanjay243@gmail.com</t>
  </si>
  <si>
    <t xml:space="preserve"> सोनाली पोपट तनपुरे </t>
  </si>
  <si>
    <t xml:space="preserve">यामुळे मुलांना वाचनाची आवड निर्माण होते </t>
  </si>
  <si>
    <t>1-29_-opqJfDKKjVXiloEHkRYv9zhsVop</t>
  </si>
  <si>
    <t>https://drive.google.com/file/d/1-29_-opqJfDKKjVXiloEHkRYv9zhsVop/view?usp=drivesdk</t>
  </si>
  <si>
    <t>Document successfully created; Document successfully merged; PDF created; Emails Sent: [To: tanpuresanjay243@gmail.com]; Run via form trigger as shindebhagwat1982@gmail.com; Timestamp: Feb 3 2021 8:25 AM</t>
  </si>
  <si>
    <t>rahuldhasal001@gmail.com</t>
  </si>
  <si>
    <t xml:space="preserve">धसाळ राहुल शंकर </t>
  </si>
  <si>
    <t>कला,शास्त्र आणि वाणिज्य महाविद्यालयात राहुरी</t>
  </si>
  <si>
    <t>मस्त</t>
  </si>
  <si>
    <t>1sMyD0ErgJGYMCKIOm46X3hhh3_QNu6CN</t>
  </si>
  <si>
    <t>https://drive.google.com/file/d/1sMyD0ErgJGYMCKIOm46X3hhh3_QNu6CN/view?usp=drivesdk</t>
  </si>
  <si>
    <t>Document successfully created; Document successfully merged; PDF created; Emails Sent: [To: rahuldhasal001@gmail.com]; Run via form trigger as shindebhagwat1982@gmail.com; Timestamp: Feb 3 2021 8:30 AM</t>
  </si>
  <si>
    <t>aartichaudhari@gmail.com</t>
  </si>
  <si>
    <t>Aarti balasaheb Chaudhari</t>
  </si>
  <si>
    <t>Asc college Rahuri</t>
  </si>
  <si>
    <t>या उपक्रमात वाचनाची आवड तयार होते.</t>
  </si>
  <si>
    <t>1FVuenjyeRE1a1hpCa2_AdNf--4o8kCop</t>
  </si>
  <si>
    <t>https://drive.google.com/file/d/1FVuenjyeRE1a1hpCa2_AdNf--4o8kCop/view?usp=drivesdk</t>
  </si>
  <si>
    <t>Document successfully created; Document successfully merged; PDF created; Emails Sent: [To: aartichaudhari@gmail.com]; Run via form trigger as shindebhagwat1982@gmail.com; Timestamp: Feb 3 2021 8:42 AM</t>
  </si>
  <si>
    <t>mayurkohakade27@gamil.com</t>
  </si>
  <si>
    <t>मयुर कोहकडे</t>
  </si>
  <si>
    <t>कला, विज्ञाण व वाणिज्य महाविद्याल राहुरी</t>
  </si>
  <si>
    <t xml:space="preserve"> छान
</t>
  </si>
  <si>
    <t>1g1prBP6Bi-xq4SdJssMLrwEyfMsyEfH8</t>
  </si>
  <si>
    <t>https://drive.google.com/file/d/1g1prBP6Bi-xq4SdJssMLrwEyfMsyEfH8/view?usp=drivesdk</t>
  </si>
  <si>
    <t>Document successfully created; Document successfully merged; PDF created; Emails Sent: [To: mayurkohakade27@gamil.com]; Run via form trigger as shindebhagwat1982@gmail.com; Timestamp: Feb 3 2021 9:02 AM</t>
  </si>
  <si>
    <t>gadedipak762@gimal.com</t>
  </si>
  <si>
    <t>Gade Dipak Subhash</t>
  </si>
  <si>
    <t>Asc college rahuri</t>
  </si>
  <si>
    <t xml:space="preserve">हा उपक्रम अगदी चागंला आहे
</t>
  </si>
  <si>
    <t>1TAjJ2l5uYQyPaQAQiBew7u5uPj2-UAIQ</t>
  </si>
  <si>
    <t>https://drive.google.com/file/d/1TAjJ2l5uYQyPaQAQiBew7u5uPj2-UAIQ/view?usp=drivesdk</t>
  </si>
  <si>
    <t>Document successfully created; Document successfully merged; PDF created; Emails Sent: [To: gadedipak762@gimal.com]; Run via form trigger as shindebhagwat1982@gmail.com; Timestamp: Feb 3 2021 9:06 AM</t>
  </si>
  <si>
    <t>dlipakbagul94043@Gmail.com</t>
  </si>
  <si>
    <t>लोकनेते रामदास पाटील धुमाळ महाविद्यालय राहुरी</t>
  </si>
  <si>
    <t>हा उपक्रम खूपच छान आहे.यामुळे नवीन पिढीला वाचनाची गोडी लागली आहे.</t>
  </si>
  <si>
    <t>1crKtRB_HobnrmY1PLKtIsXRB7w0aHqB_</t>
  </si>
  <si>
    <t>https://drive.google.com/file/d/1crKtRB_HobnrmY1PLKtIsXRB7w0aHqB_/view?usp=drivesdk</t>
  </si>
  <si>
    <t>Document successfully created; Document successfully merged; PDF created; Emails Sent: [To: dlipakbagul94043@Gmail.com]; Run via form trigger as shindebhagwat1982@gmail.com; Timestamp: Feb 3 2021 9:10 AM</t>
  </si>
  <si>
    <t>gawadesanjay984@gmail.com</t>
  </si>
  <si>
    <t xml:space="preserve">लोकनेते रामदास पाटील धुमाळ </t>
  </si>
  <si>
    <t>खुप छान अभिप्राय आहेत</t>
  </si>
  <si>
    <t>1gsduLmvTaDXbXsmwmBVLuuwSYNlBnKMh</t>
  </si>
  <si>
    <t>https://drive.google.com/file/d/1gsduLmvTaDXbXsmwmBVLuuwSYNlBnKMh/view?usp=drivesdk</t>
  </si>
  <si>
    <t>Document successfully created; Document successfully merged; PDF created; Emails Sent: [To: gawadesanjay984@gmail.com]; Run via form trigger as shindebhagwat1982@gmail.com; Timestamp: Feb 3 2021 9:27 AM</t>
  </si>
  <si>
    <t>Onkarkhadake1@gmail.com</t>
  </si>
  <si>
    <t xml:space="preserve">Onkar bhaurao Khadake </t>
  </si>
  <si>
    <t xml:space="preserve">Arts science and commerce college Rahuri </t>
  </si>
  <si>
    <t xml:space="preserve">हे पुस्तक मला खूप आवडले </t>
  </si>
  <si>
    <t>1jMbr3tYCwBc7sBs-mLi65obM-dZfuMSe</t>
  </si>
  <si>
    <t>https://drive.google.com/file/d/1jMbr3tYCwBc7sBs-mLi65obM-dZfuMSe/view?usp=drivesdk</t>
  </si>
  <si>
    <t>Document successfully created; Document successfully merged; PDF created; Emails Sent: [To: Onkarkhadake1@gmail.com]; Run via form trigger as shindebhagwat1982@gmail.com; Timestamp: Feb 3 2021 9:29 AM</t>
  </si>
  <si>
    <t>chaitanyapansambal@gmil.com</t>
  </si>
  <si>
    <t>सावित्रीबाई फुले जुनियर कॉलेज विद्यापीठ राहुरी</t>
  </si>
  <si>
    <t xml:space="preserve">या उपक्रमामुळे तरुणांना स्फूर्ती देणारा, वाचनाची सवय लावणारा, पुस्तकाची सवय लावणारा व त्यांचे ज्ञान मिळवण्याची काम करतात
</t>
  </si>
  <si>
    <t>1vPSxKU5XxGG_3dwM1NJLI1bjPUpnwh2c</t>
  </si>
  <si>
    <t>https://drive.google.com/file/d/1vPSxKU5XxGG_3dwM1NJLI1bjPUpnwh2c/view?usp=drivesdk</t>
  </si>
  <si>
    <t>Document successfully created; Document successfully merged; PDF created; Emails Sent: [To: chaitanyapansambal@gmil.com]; Run via form trigger as shindebhagwat1982@gmail.com; Timestamp: Feb 3 2021 9:29 AM</t>
  </si>
  <si>
    <t>anillambe14@gmail.com</t>
  </si>
  <si>
    <t>साई अनिल लांबे</t>
  </si>
  <si>
    <t>उत्तम</t>
  </si>
  <si>
    <t>1INadWS00bI7o2oAjpwuMPuo5P4QSkT0_</t>
  </si>
  <si>
    <t>https://drive.google.com/file/d/1INadWS00bI7o2oAjpwuMPuo5P4QSkT0_/view?usp=drivesdk</t>
  </si>
  <si>
    <t>Document successfully created; Document successfully merged; PDF created; Emails Sent: [To: anillambe14@gmail.com]; Run via form trigger as shindebhagwat1982@gmail.com; Timestamp: Feb 3 2021 9:42 AM</t>
  </si>
  <si>
    <t>chaitanyapansambal@emil.c9m</t>
  </si>
  <si>
    <t>सावित्रीबाई फुले जुनियर कॉलेज विद्यापीठ</t>
  </si>
  <si>
    <t>या उपक्रमामुळे तरुणांमध्ये वाचनाची सवय लागते व छंद वाढतो</t>
  </si>
  <si>
    <t>1sRAeVcD5qQCdd7LTwC2CMQzyiU9YG1Ip</t>
  </si>
  <si>
    <t>https://drive.google.com/file/d/1sRAeVcD5qQCdd7LTwC2CMQzyiU9YG1Ip/view?usp=drivesdk</t>
  </si>
  <si>
    <t>Document successfully created; Document successfully merged; PDF created; Emails Sent: [To: chaitanyapansambal@emil.c9m]; Run via form trigger as shindebhagwat1982@gmail.com; Timestamp: Feb 3 2021 9:43 AM</t>
  </si>
  <si>
    <t>gadeajay31@gmail.com</t>
  </si>
  <si>
    <t xml:space="preserve"> Gade Ajay Dilip</t>
  </si>
  <si>
    <t>लोकनेते रामदास पाटील कला विज्ञान व वाणिज्य महाविद्यालय राहुरी</t>
  </si>
  <si>
    <t>माझा मते हा उपक्रम चागला आहे आजच्या या इंटरनेट युगामधे मुलांचे वाचनाकडे फारसे लक्ष नाही त्यामुळे हा उपक्रम चांगला आहे त्यामुळे मुलांचे वाचनाकडे लक्ष जाते यासाठी मी सहमत आहे.</t>
  </si>
  <si>
    <t>1hy195cEgIB9Uu-0yPs6JEASZZTj5ASeP</t>
  </si>
  <si>
    <t>https://drive.google.com/file/d/1hy195cEgIB9Uu-0yPs6JEASZZTj5ASeP/view?usp=drivesdk</t>
  </si>
  <si>
    <t>Document successfully created; Document successfully merged; PDF created; Emails Sent: [To: gadeajay31@gmail.com]; Run via form trigger as shindebhagwat1982@gmail.com; Timestamp: Feb 3 2021 9:57 AM</t>
  </si>
  <si>
    <t>gorakhjadhav538@gmail.com</t>
  </si>
  <si>
    <t xml:space="preserve">Jadhav Shubhangi Gorakshanath </t>
  </si>
  <si>
    <t xml:space="preserve">Arts Sciences Commerce Collage. Rahuri </t>
  </si>
  <si>
    <t>Khup chan</t>
  </si>
  <si>
    <t>1QvB1CemiElT_zKSGmnbK_jzAbBIeieVZ</t>
  </si>
  <si>
    <t>https://drive.google.com/file/d/1QvB1CemiElT_zKSGmnbK_jzAbBIeieVZ/view?usp=drivesdk</t>
  </si>
  <si>
    <t>Document successfully created; Document successfully merged; PDF created; Emails Sent: [To: gorakhjadhav538@gmail.com]; Run via form trigger as shindebhagwat1982@gmail.com; Timestamp: Feb 3 2021 10:01 AM</t>
  </si>
  <si>
    <t>gaikwaddeva869@gmail.com</t>
  </si>
  <si>
    <t>नॉयला संजय गायकवाड</t>
  </si>
  <si>
    <t>Arts, Science &amp; Commerce College Rahuri</t>
  </si>
  <si>
    <t>Manmohansingh yanchya tin muli</t>
  </si>
  <si>
    <t>14AqzMNItIQIIk8KjwpS4l-TW3MIX2acR</t>
  </si>
  <si>
    <t>https://drive.google.com/file/d/14AqzMNItIQIIk8KjwpS4l-TW3MIX2acR/view?usp=drivesdk</t>
  </si>
  <si>
    <t>Document successfully created; Document successfully merged; PDF created; Emails Sent: [To: gaikwaddeva869@gmail.com]; Run via form trigger as shindebhagwat1982@gmail.com; Timestamp: Feb 3 2021 10:03 AM</t>
  </si>
  <si>
    <t>prasad319181@gmail.com</t>
  </si>
  <si>
    <t>A.S.C. College, rahuri</t>
  </si>
  <si>
    <t xml:space="preserve">Mala ha upakram khup chagla Vatala .
Ye madhun navin mahiti  milate .
</t>
  </si>
  <si>
    <t>1BYA4-EXmNrXU4AGlSjhmVT2Tf4rsY5oQ</t>
  </si>
  <si>
    <t>https://drive.google.com/file/d/1BYA4-EXmNrXU4AGlSjhmVT2Tf4rsY5oQ/view?usp=drivesdk</t>
  </si>
  <si>
    <t>Document successfully created; Document successfully merged; PDF created; Emails Sent: [To: prasad319181@gmail.com]; Run via form trigger as shindebhagwat1982@gmail.com; Timestamp: Feb 3 2021 10:05 AM</t>
  </si>
  <si>
    <t>dineshdeshpande@98email.com</t>
  </si>
  <si>
    <t xml:space="preserve">दिनेश देशपांडे </t>
  </si>
  <si>
    <t>Raguri college,Rahuri</t>
  </si>
  <si>
    <t>Good&amp;emagine</t>
  </si>
  <si>
    <t>1XOGiBo058zFyRqCgAT-SsvqJDc0V2HzU</t>
  </si>
  <si>
    <t>https://drive.google.com/file/d/1XOGiBo058zFyRqCgAT-SsvqJDc0V2HzU/view?usp=drivesdk</t>
  </si>
  <si>
    <t>Document successfully created; Document successfully merged; PDF created; Emails Sent: [To: dineshdeshpande@98email.com]; Run via form trigger as shindebhagwat1982@gmail.com; Timestamp: Feb 3 2021 10:43 AM</t>
  </si>
  <si>
    <t>gauravkhedekar001@gmail.com</t>
  </si>
  <si>
    <t>Gaurav Babasaheb Khedekar</t>
  </si>
  <si>
    <t>So nice</t>
  </si>
  <si>
    <t>1Awf977cGspkhM-GXyiKiewkKljimc9no</t>
  </si>
  <si>
    <t>https://drive.google.com/file/d/1Awf977cGspkhM-GXyiKiewkKljimc9no/view?usp=drivesdk</t>
  </si>
  <si>
    <t>Document successfully created; Document successfully merged; PDF created; Emails Sent: [To: gauravkhedekar001@gmail.com]; Run via form trigger as shindebhagwat1982@gmail.com; Timestamp: Feb 3 2021 11:02 AM</t>
  </si>
  <si>
    <t>telorerohit@gmail.com</t>
  </si>
  <si>
    <t>❤️TELORE ROHIT ASHOK</t>
  </si>
  <si>
    <t xml:space="preserve">Nice ha </t>
  </si>
  <si>
    <t>16OS2vZc9KiahGOKwqdYlrPmgVNzIxpSG</t>
  </si>
  <si>
    <t>https://drive.google.com/file/d/16OS2vZc9KiahGOKwqdYlrPmgVNzIxpSG/view?usp=drivesdk</t>
  </si>
  <si>
    <t>Document successfully created; Document successfully merged; PDF created; Emails Sent: [To: telorerohit@gmail.com]; Run via form trigger as shindebhagwat1982@gmail.com; Timestamp: Feb 3 2021 11:06 AM</t>
  </si>
  <si>
    <t>vhajare392@gmail.com</t>
  </si>
  <si>
    <t>Vaishali Balasaheb Hajare</t>
  </si>
  <si>
    <t>Art Science and commerce college Rahuri</t>
  </si>
  <si>
    <t xml:space="preserve">  हे मला बरोबर वाटते</t>
  </si>
  <si>
    <t>10r0KMvhdsvoBmMRPB1nuE6SET7yZlH0C</t>
  </si>
  <si>
    <t>https://drive.google.com/file/d/10r0KMvhdsvoBmMRPB1nuE6SET7yZlH0C/view?usp=drivesdk</t>
  </si>
  <si>
    <t>Document successfully created; Document successfully merged; PDF created; Emails Sent: [To: vhajare392@gmail.com]; Run via form trigger as shindebhagwat1982@gmail.com; Timestamp: Feb 3 2021 11:12 AM</t>
  </si>
  <si>
    <t>somnathsalke90@gmail.com</t>
  </si>
  <si>
    <t>सोमनाथ कचरू सालके</t>
  </si>
  <si>
    <t>नवभारत विदयालय देहरे</t>
  </si>
  <si>
    <t>1HG8IwGXpOTI-r_DWzUE8tDB74R_frxxE</t>
  </si>
  <si>
    <t>https://drive.google.com/file/d/1HG8IwGXpOTI-r_DWzUE8tDB74R_frxxE/view?usp=drivesdk</t>
  </si>
  <si>
    <t>Document successfully created; Document successfully merged; PDF created; Emails Sent: [To: somnathsalke90@gmail.com]; Run via form trigger as shindebhagwat1982@gmail.com; Timestamp: Feb 3 2021 11:16 AM</t>
  </si>
  <si>
    <t>sachinbhand06@gmail.com</t>
  </si>
  <si>
    <t>Sachin Dattatray Bhand</t>
  </si>
  <si>
    <t>Art,science,commerce college.Rahuri</t>
  </si>
  <si>
    <t>1ufSNzyJmiH8wmEVxjlV41w9TGkr4bkSn</t>
  </si>
  <si>
    <t>https://drive.google.com/file/d/1ufSNzyJmiH8wmEVxjlV41w9TGkr4bkSn/view?usp=drivesdk</t>
  </si>
  <si>
    <t>Document successfully created; Document successfully merged; PDF created; Emails Sent: [To: sachinbhand06@gmail.com]; Run via form trigger as shindebhagwat1982@gmail.com; Timestamp: Feb 3 2021 11:18 AM</t>
  </si>
  <si>
    <t>abasahebbhand@email.com</t>
  </si>
  <si>
    <t xml:space="preserve">Bhand mayuri abasaheb </t>
  </si>
  <si>
    <t xml:space="preserve">Art commerce science college rahuri </t>
  </si>
  <si>
    <t xml:space="preserve"> संपादक हे खूप भारी पुस्तक आहे त्यातून मला प्रेरणा मिळाली </t>
  </si>
  <si>
    <t>13dG_nGnxp_w917i5vWF3smx6Zs_9UoKl</t>
  </si>
  <si>
    <t>https://drive.google.com/file/d/13dG_nGnxp_w917i5vWF3smx6Zs_9UoKl/view?usp=drivesdk</t>
  </si>
  <si>
    <t>Document successfully created; Document successfully merged; PDF created; Emails Sent: [To: abasahebbhand@email.com]; Run via form trigger as shindebhagwat1982@gmail.com; Timestamp: Feb 3 2021 11:21 AM</t>
  </si>
  <si>
    <t>najiyasayyad@gmail.com</t>
  </si>
  <si>
    <t>Sayyad Najiya vajir</t>
  </si>
  <si>
    <t>Arts, science, commerce college, Rahuri</t>
  </si>
  <si>
    <t>वाचन वाढने</t>
  </si>
  <si>
    <t>1dQzcIz01tleAKeIaudyB56WcILXvUEME</t>
  </si>
  <si>
    <t>https://drive.google.com/file/d/1dQzcIz01tleAKeIaudyB56WcILXvUEME/view?usp=drivesdk</t>
  </si>
  <si>
    <t>Document successfully created; Document successfully merged; PDF created; Emails Sent: [To: najiyasayyad@gmail.com]; Run via form trigger as shindebhagwat1982@gmail.com; Timestamp: Feb 3 2021 11:26 AM</t>
  </si>
  <si>
    <t>hamjasayyad50@gmail.com</t>
  </si>
  <si>
    <t>Hamja sayyad</t>
  </si>
  <si>
    <t>Kala vigyan Ani vanijya Vidyalay Rahuri</t>
  </si>
  <si>
    <t>मुलांमध्ये वाचन शक्ती वाढते.
स्मरणशक्ती वाढते.
समाजाची ओळख होते.
जीवनाच्या वाटचालीस योग्य मार्ग मिळतो.</t>
  </si>
  <si>
    <t>1BInz4vIqOSzBosK-XJyx2A7BNbSmA-cA</t>
  </si>
  <si>
    <t>https://drive.google.com/file/d/1BInz4vIqOSzBosK-XJyx2A7BNbSmA-cA/view?usp=drivesdk</t>
  </si>
  <si>
    <t>Document successfully created; Document successfully merged; PDF created; Emails Sent: [To: hamjasayyad50@gmail.com]; Run via form trigger as shindebhagwat1982@gmail.com; Timestamp: Feb 3 2021 11:34 AM</t>
  </si>
  <si>
    <t>onkargosavi144@gmail.com</t>
  </si>
  <si>
    <t xml:space="preserve">ओंकार सतीश गोसावी </t>
  </si>
  <si>
    <t>Loknete Ramdas Patil Dhumal Arts, Science &amp; Commerce College</t>
  </si>
  <si>
    <t xml:space="preserve">अतिशय सुंदर प्रकल्प आहे. </t>
  </si>
  <si>
    <t>1kf7roACTYrytLYoHxdQWmbujZndpw6xv</t>
  </si>
  <si>
    <t>https://drive.google.com/file/d/1kf7roACTYrytLYoHxdQWmbujZndpw6xv/view?usp=drivesdk</t>
  </si>
  <si>
    <t>Document successfully created; Document successfully merged; PDF created; Emails Sent: [To: onkargosavi144@gmail.com]; Run via form trigger as shindebhagwat1982@gmail.com; Timestamp: Feb 3 2021 11:49 AM</t>
  </si>
  <si>
    <t xml:space="preserve">Ascc </t>
  </si>
  <si>
    <t xml:space="preserve">वाचन संस्कार जपणे 
</t>
  </si>
  <si>
    <t>1AP4Seqe_fwQi533OSWjsc89bvxOi-SbQ</t>
  </si>
  <si>
    <t>https://drive.google.com/file/d/1AP4Seqe_fwQi533OSWjsc89bvxOi-SbQ/view?usp=drivesdk</t>
  </si>
  <si>
    <t>Document successfully created; Document successfully merged; PDF created; Emails Sent: [To: rohitkawane14@gmail.com]; Run via form trigger as shindebhagwat1982@gmail.com; Timestamp: Feb 3 2021 8:50 PM</t>
  </si>
  <si>
    <t>vidyakawane2000@gmail.com</t>
  </si>
  <si>
    <t xml:space="preserve">      Vidya Prabhakar Kawane</t>
  </si>
  <si>
    <t>A.S.C.C.Rahuri</t>
  </si>
  <si>
    <t xml:space="preserve">  वाचन संस्कार जपवणे</t>
  </si>
  <si>
    <t>178FAmiXenQjvZ5nmF1042rVcYD9Yo1n9</t>
  </si>
  <si>
    <t>https://drive.google.com/file/d/178FAmiXenQjvZ5nmF1042rVcYD9Yo1n9/view?usp=drivesdk</t>
  </si>
  <si>
    <t>Document successfully created; Document successfully merged; PDF created; Emails Sent: [To: vidyakawane2000@gmail.com]; Run via form trigger as shindebhagwat1982@gmail.com; Timestamp: Feb 3 2021 9:02 PM</t>
  </si>
  <si>
    <t>Balasaheb11ohakade@gmail.com</t>
  </si>
  <si>
    <t>बाळासाहेब बापुजी कोहकडे</t>
  </si>
  <si>
    <t>आर्ट सायन्स आणि कॉमर्स कॉलेज राहुरी</t>
  </si>
  <si>
    <t>Knowledge sathi chhan</t>
  </si>
  <si>
    <t>1R14Nwv0v6AlNTLvJFK7pcQuvj9H2swwY</t>
  </si>
  <si>
    <t>https://drive.google.com/file/d/1R14Nwv0v6AlNTLvJFK7pcQuvj9H2swwY/view?usp=drivesdk</t>
  </si>
  <si>
    <t>Document successfully created; Document successfully merged; PDF created; Emails Sent: [To: Balasaheb11ohakade@gmail.com]; Run via form trigger as shindebhagwat1982@gmail.com; Timestamp: Feb 3 2021 9:33 PM</t>
  </si>
  <si>
    <t>gorednyaneshwar208@gmail.com</t>
  </si>
  <si>
    <t>निकिता दत्तात्रय गोरे</t>
  </si>
  <si>
    <t>काही नाही......</t>
  </si>
  <si>
    <t>1zpu6SWF9kwLmldcVPvgSb4sdEIvpchss</t>
  </si>
  <si>
    <t>https://drive.google.com/file/d/1zpu6SWF9kwLmldcVPvgSb4sdEIvpchss/view?usp=drivesdk</t>
  </si>
  <si>
    <t>Document successfully created; Document successfully merged; PDF created; Emails Sent: [To: gorednyaneshwar208@gmail.com]; Run via form trigger as shindebhagwat1982@gmail.com; Timestamp: Feb 3 2021 9:35 PM</t>
  </si>
  <si>
    <t>narendrachaudhari2002@gmail.com</t>
  </si>
  <si>
    <t>Sartish Balkrushna Chaudhari</t>
  </si>
  <si>
    <t>asc college rahuri</t>
  </si>
  <si>
    <t>हा उपक्रम आम्हा मुलांसाठी वाचनाची प्रेरणा निर्माण करनारा उपक्रम आहे.</t>
  </si>
  <si>
    <t>1phcgk7c5k0IVOM2NZom8po6qsBcTMyVG</t>
  </si>
  <si>
    <t>https://drive.google.com/file/d/1phcgk7c5k0IVOM2NZom8po6qsBcTMyVG/view?usp=drivesdk</t>
  </si>
  <si>
    <t>Document successfully created; Document successfully merged; PDF created; Emails Sent: [To: narendrachaudhari2002@gmail.com]; Run via form trigger as shindebhagwat1982@gmail.com; Timestamp: Feb 3 2021 9:55 PM</t>
  </si>
  <si>
    <t>najiyasayyad271@gmail.com</t>
  </si>
  <si>
    <t>Arts, science, commerce college,Rahuri</t>
  </si>
  <si>
    <t>वाचन कौशल्य वाढणे</t>
  </si>
  <si>
    <t>1be5WGYOWRZeWFmlfPdiZ8NtcYlszfdMC</t>
  </si>
  <si>
    <t>https://drive.google.com/file/d/1be5WGYOWRZeWFmlfPdiZ8NtcYlszfdMC/view?usp=drivesdk</t>
  </si>
  <si>
    <t>Document successfully created; Document successfully merged; PDF created; Emails Sent: [To: najiyasayyad271@gmail.com]; Run via form trigger as shindebhagwat1982@gmail.com; Timestamp: Feb 3 2021 10:01 PM</t>
  </si>
  <si>
    <t>ghubrepradip@gmail.com</t>
  </si>
  <si>
    <t>निमसे सोनाली बाबासाहेब</t>
  </si>
  <si>
    <t>या साप्ताहिक सोहळ्यामुळे आम्हाला पुस्तके वाचायला भेटली व त्यातून प्रेरणा ही मिळाली</t>
  </si>
  <si>
    <t>1r9esx3l0vcRowO5XjNbQ4pTtLQt2MKIh</t>
  </si>
  <si>
    <t>https://drive.google.com/file/d/1r9esx3l0vcRowO5XjNbQ4pTtLQt2MKIh/view?usp=drivesdk</t>
  </si>
  <si>
    <t>Document successfully created; Document successfully merged; PDF created; Emails Sent: [To: ghubrepradip@gmail.com]; Run via form trigger as shindebhagwat1982@gmail.com; Timestamp: Feb 3 2021 10:19 PM</t>
  </si>
  <si>
    <t>ashokbachkar769@gmail.com</t>
  </si>
  <si>
    <t xml:space="preserve">Rushikesh Ashok Bachkar </t>
  </si>
  <si>
    <t>ascc rahuri</t>
  </si>
  <si>
    <t>मुलांना  वाचनाची आवड निर्माण व्हावी म्हणून प्रयत्न केला आहे.
  यामध्ये मला, अलाउदीनचा दिवा यात आजच्या पिढीला मिळाले या विषयावर  ते सांगतात.
हा लेख  कुमार केतकर यांनी लिहिलेल् आहे.</t>
  </si>
  <si>
    <t>13d_WnBuNUDMQnPOtKrQFQkz7jLN26Lty</t>
  </si>
  <si>
    <t>https://drive.google.com/file/d/13d_WnBuNUDMQnPOtKrQFQkz7jLN26Lty/view?usp=drivesdk</t>
  </si>
  <si>
    <t>Document successfully created; Document successfully merged; PDF created; Emails Sent: [To: ashokbachkar769@gmail.com]; Run via form trigger as shindebhagwat1982@gmail.com; Timestamp: Feb 4 2021 1:21 AM</t>
  </si>
  <si>
    <t>rkathe338@gmail.com</t>
  </si>
  <si>
    <t>राजश्री रमेश काथे</t>
  </si>
  <si>
    <t>के एस के डब्ल्यू कला विज्ञान वाणिज्य महाविद्यालय</t>
  </si>
  <si>
    <t>परीक्षा देऊन खूप छान वाटले</t>
  </si>
  <si>
    <t>11ZUvmfujY5UfNCRm5oXPhSRP5M6njIo4</t>
  </si>
  <si>
    <t>https://drive.google.com/file/d/11ZUvmfujY5UfNCRm5oXPhSRP5M6njIo4/view?usp=drivesdk</t>
  </si>
  <si>
    <t>Document successfully created; Document successfully merged; PDF created; Emails Sent: [To: rkathe338@gmail.com]; Run via form trigger as shindebhagwat1982@gmail.com; Timestamp: Feb 4 2021 2:11 AM</t>
  </si>
  <si>
    <t>Shubhambandgar100@gmail.com</t>
  </si>
  <si>
    <t xml:space="preserve">Shubham Bandgar </t>
  </si>
  <si>
    <t xml:space="preserve">A.S.C.College rahuri </t>
  </si>
  <si>
    <t xml:space="preserve">छान आहे
</t>
  </si>
  <si>
    <t>1kTJ1CDEkPjJ5wW46KGVdwxO9quwa5CQE</t>
  </si>
  <si>
    <t>https://drive.google.com/file/d/1kTJ1CDEkPjJ5wW46KGVdwxO9quwa5CQE/view?usp=drivesdk</t>
  </si>
  <si>
    <t>Document successfully created; Document successfully merged; PDF created; Emails Sent: [To: Shubhambandgar100@gmail.com]; Run via form trigger as shindebhagwat1982@gmail.com; Timestamp: Feb 4 2021 3:03 AM</t>
  </si>
  <si>
    <t>chaitanyapansambal98@emil.com</t>
  </si>
  <si>
    <t>सावित्रीबाई फुले जुनियर कॉलेज विद्यापीठ ,राहुरी</t>
  </si>
  <si>
    <t>या उपक्रमामुळे तरुणांमध्ये वाचनाची पुस्तके हाताळण्याची छंद लागतो</t>
  </si>
  <si>
    <t>1ztbWOebwzRWcMc2PQJfsUac8STEDjiOg</t>
  </si>
  <si>
    <t>https://drive.google.com/file/d/1ztbWOebwzRWcMc2PQJfsUac8STEDjiOg/view?usp=drivesdk</t>
  </si>
  <si>
    <t>Document successfully created; Document successfully merged; PDF created; Emails Sent: [To: chaitanyapansambal98@emil.com]; Run via form trigger as shindebhagwat1982@gmail.com; Timestamp: Feb 4 2021 3:05 AM</t>
  </si>
  <si>
    <t>sj461568@gmail.com</t>
  </si>
  <si>
    <t>Sakshi shivaji jadhav</t>
  </si>
  <si>
    <t>Loknete Ramdha's patil Dhumal Kala vidnayn v vanijay</t>
  </si>
  <si>
    <t>Mala he sarv questions sodvat aastana  ghup experience aala aani me sodvli tayt kahi yogy tar kahi chukice aastel pan mala ha upkram khup aavdla aane Thor shunaytun var aalelay vektince ktha vactana khup vegl vatl pan mala ya sarv tun ak sandesh bhetla ki 'vekti ha shunaytun var jau shakto,</t>
  </si>
  <si>
    <t>1kUhsnpSfT8MFTWSaRWxzOuj3-_ue6sz0</t>
  </si>
  <si>
    <t>https://drive.google.com/file/d/1kUhsnpSfT8MFTWSaRWxzOuj3-_ue6sz0/view?usp=drivesdk</t>
  </si>
  <si>
    <t>Document successfully created; Document successfully merged; PDF created; Emails Sent: [To: sj461568@gmail.com]; Run via form trigger as shindebhagwat1982@gmail.com; Timestamp: Feb 4 2021 4:48 AM</t>
  </si>
  <si>
    <t>amrutadhokane@gmail.com</t>
  </si>
  <si>
    <t>Dhokane  vaibhav  Gorkshanath</t>
  </si>
  <si>
    <t>Asc  collage  rahuri</t>
  </si>
  <si>
    <t xml:space="preserve">हा  उपक्रम  खूप  सुंदर  आहे </t>
  </si>
  <si>
    <t>1D52KEg-BZiZ7WYGh_sJ8lkhvNnjsAhgF</t>
  </si>
  <si>
    <t>https://drive.google.com/file/d/1D52KEg-BZiZ7WYGh_sJ8lkhvNnjsAhgF/view?usp=drivesdk</t>
  </si>
  <si>
    <t>Document successfully created; Document successfully merged; PDF created; Emails Sent: [To: amrutadhokane@gmail.com]; Run via form trigger as shindebhagwat1982@gmail.com; Timestamp: Feb 4 2021 5:01 AM</t>
  </si>
  <si>
    <t>shivamdalvi805@gmail.com</t>
  </si>
  <si>
    <t>Dalvi Shivam Chandrabhan</t>
  </si>
  <si>
    <t>Super</t>
  </si>
  <si>
    <t>1gXFrCptKcos-6SHPFLnAuSD1W20wHELU</t>
  </si>
  <si>
    <t>https://drive.google.com/file/d/1gXFrCptKcos-6SHPFLnAuSD1W20wHELU/view?usp=drivesdk</t>
  </si>
  <si>
    <t>Document successfully created; Document successfully merged; PDF created; Emails Sent: [To: shivamdalvi805@gmail.com]; Run via form trigger as shindebhagwat1982@gmail.com; Timestamp: Feb 4 2021 5:37 AM</t>
  </si>
  <si>
    <t>kishorzuge02022001@gmail.com</t>
  </si>
  <si>
    <t>पुजा झुगे</t>
  </si>
  <si>
    <t>लोकनेते रामदास धुमाळ कला विज्ञान वाणिज्य महािद्याल</t>
  </si>
  <si>
    <t>हा उपक्रमांने वाचनास प्रेरणा मिळते .विद्यार्थ्यांमध्ये वाचनाची आवड निर्माण होते.समाजाला मोबाईल फोन ने गुंतवून टाकले आहे .समाजाला त्यापासून दूर करण्यासाठी हा चांगला उपक्रम आहे .असे मला वाटते.</t>
  </si>
  <si>
    <t>1wEZuMp1SuFRlPsAXiF9STiTbnUysR01B</t>
  </si>
  <si>
    <t>https://drive.google.com/file/d/1wEZuMp1SuFRlPsAXiF9STiTbnUysR01B/view?usp=drivesdk</t>
  </si>
  <si>
    <t>Document successfully created; Document successfully merged; PDF created; Emails Sent: [To: kishorzuge02022001@gmail.com]; Run via form trigger as shindebhagwat1982@gmail.com; Timestamp: Feb 4 2021 5:52 AM</t>
  </si>
  <si>
    <t>pratikshaw514@gimal.com</t>
  </si>
  <si>
    <t xml:space="preserve">प्रणाली प्रल्हाद वाघमारे </t>
  </si>
  <si>
    <t xml:space="preserve">कला , विज्ञान आणि वाणिज्य महाविद्यालय , राहुरी </t>
  </si>
  <si>
    <t>Youva vachan sanskar rujvnuk ha prakalp khup changla aahe tyamule vachanache mahatv samjte</t>
  </si>
  <si>
    <t>1-pp4Olg2dEnnx7vHLHLOwqGzC13U12Qh</t>
  </si>
  <si>
    <t>https://drive.google.com/file/d/1-pp4Olg2dEnnx7vHLHLOwqGzC13U12Qh/view?usp=drivesdk</t>
  </si>
  <si>
    <t>Document successfully created; Document successfully merged; PDF created; Emails Sent: [To: pratikshaw514@gimal.com]; Run via form trigger as shindebhagwat1982@gmail.com; Timestamp: Feb 4 2021 5:54 AM</t>
  </si>
  <si>
    <t>Patoleshivajl400@gmail.com</t>
  </si>
  <si>
    <t xml:space="preserve">विकास शिवाजी पाटोळे </t>
  </si>
  <si>
    <t xml:space="preserve">लोकनेते रामदास पाटील धुमाळ कला, विज्ञान व वाणिज्य महाविद्यालय राहुरी </t>
  </si>
  <si>
    <t xml:space="preserve">या उपक्रमातून विद्यार्थ्यांना वाचनाची प्रेरणा मिळते. वाचनाची आवड निर्माण होते.
</t>
  </si>
  <si>
    <t>1Lk_HwliVduU25Pve1MT0_pxNqN_k5EKY</t>
  </si>
  <si>
    <t>https://drive.google.com/file/d/1Lk_HwliVduU25Pve1MT0_pxNqN_k5EKY/view?usp=drivesdk</t>
  </si>
  <si>
    <t>Document successfully created; Document successfully merged; PDF created; Emails Sent: [To: Patoleshivajl400@gmail.com]; Run via form trigger as shindebhagwat1982@gmail.com; Timestamp: Feb 4 2021 6:20 AM</t>
  </si>
  <si>
    <t>vpsurvase22@gmail.com</t>
  </si>
  <si>
    <t xml:space="preserve">Yes...I want certificate </t>
  </si>
  <si>
    <t xml:space="preserve">B.P.H.E SOCIETY'S AHMEDNAGAR COLLEGE, AHMEDNAGAR </t>
  </si>
  <si>
    <t>हा प्रकल्प युवा पिढी साठी अतिशय सुंदर उपक्रम आहे. यातून सोशल मिडीया मुळे भरकटत चाललेल्या युवा वर्गाला वाचनाची आवड निर्माण होईल. हे लेख वाचून त्यातील नवनवीन कल्पना आत्मसात करून युवा वर्गाला एक नवी ऊर्जा, दिशा व प्रेरणा मिळेल याची मी आशा करते.</t>
  </si>
  <si>
    <t>1PzgaxLl6vJ5vPl2YjH6PZ2-bDk02ZHvR</t>
  </si>
  <si>
    <t>https://drive.google.com/file/d/1PzgaxLl6vJ5vPl2YjH6PZ2-bDk02ZHvR/view?usp=drivesdk</t>
  </si>
  <si>
    <t>Document successfully created; Document successfully merged; PDF created; Emails Sent: [To: vpsurvase22@gmail.com]; Run via form trigger as shindebhagwat1982@gmail.com; Timestamp: Feb 4 2021 7:23 AM</t>
  </si>
  <si>
    <t>omkarnimse5151@gmail.com</t>
  </si>
  <si>
    <t>Omkar Dadasaheb nimse</t>
  </si>
  <si>
    <t>Arts science and Commerce college Rahuri</t>
  </si>
  <si>
    <t>या उपक्रम मला खूप आवडला कारण की मला वाचायला आवडतात</t>
  </si>
  <si>
    <t>1a4Xj6Vm4Nxa5Rgf7WaL5UCu94Tv-03Ss</t>
  </si>
  <si>
    <t>https://drive.google.com/file/d/1a4Xj6Vm4Nxa5Rgf7WaL5UCu94Tv-03Ss/view?usp=drivesdk</t>
  </si>
  <si>
    <t>Document successfully created; Document successfully merged; PDF created; Emails Sent: [To: omkarnimse5151@gmail.com]; Run via form trigger as shindebhagwat1982@gmail.com; Timestamp: Feb 4 2021 7:37 AM</t>
  </si>
  <si>
    <t>shewale.rohit1211@gmail.com</t>
  </si>
  <si>
    <t>Rohit sunil shewale</t>
  </si>
  <si>
    <t>S A C college Rahuri</t>
  </si>
  <si>
    <t>खुपच छान उपक्रम आहे यात सहभागी होऊन खूप आनंद झाला यामुळे आम्हास वाचनाची प्रेरणा व वाचन केल्यामुळे काय बदल होतो आपल्यात हे समजले</t>
  </si>
  <si>
    <t>1tV5CkYi7GWVPVWJSSsDbBVbd0O8XKaFC</t>
  </si>
  <si>
    <t>https://drive.google.com/file/d/1tV5CkYi7GWVPVWJSSsDbBVbd0O8XKaFC/view?usp=drivesdk</t>
  </si>
  <si>
    <t>Document successfully created; Document successfully merged; PDF created; Emails Sent: [To: shewale.rohit1211@gmail.com]; Run via form trigger as shindebhagwat1982@gmail.com; Timestamp: Feb 4 2021 8:14 AM</t>
  </si>
  <si>
    <t>vaishnavikokate551@gmail.com</t>
  </si>
  <si>
    <t>Kokate vaishnavi madhav</t>
  </si>
  <si>
    <t>AsccRahuri</t>
  </si>
  <si>
    <t xml:space="preserve">हे इतरांना हि खूप प्रेरणादायक ठरेल </t>
  </si>
  <si>
    <t>10az_wEDxC7PpHfPfNJszo8-pvAzIV-55</t>
  </si>
  <si>
    <t>https://drive.google.com/file/d/10az_wEDxC7PpHfPfNJszo8-pvAzIV-55/view?usp=drivesdk</t>
  </si>
  <si>
    <t>Document successfully created; Document successfully merged; PDF created; Emails Sent: [To: vaishnavikokate551@gmail.com]; Run via form trigger as shindebhagwat1982@gmail.com; Timestamp: Feb 4 2021 8:48 AM</t>
  </si>
  <si>
    <t>gagaresonyabapu@gmail.com</t>
  </si>
  <si>
    <t>Komal sonyabapu gagare</t>
  </si>
  <si>
    <t>1cigPWDSvN9LZjKRpvOgC1NWmv2aF_Mb-</t>
  </si>
  <si>
    <t>https://drive.google.com/file/d/1cigPWDSvN9LZjKRpvOgC1NWmv2aF_Mb-/view?usp=drivesdk</t>
  </si>
  <si>
    <t>Document successfully created; Document successfully merged; PDF created; Emails Sent: [To: gagaresonyabapu@gmail.com]; Run via form trigger as shindebhagwat1982@gmail.com; Timestamp: Feb 4 2021 9:36 AM</t>
  </si>
  <si>
    <t>wakchaurep31@gmail.com</t>
  </si>
  <si>
    <t xml:space="preserve">Is nice book 
</t>
  </si>
  <si>
    <t>1LkzU1ky-5yxWxdfht8KK2XFXnwO4uvIq</t>
  </si>
  <si>
    <t>https://drive.google.com/file/d/1LkzU1ky-5yxWxdfht8KK2XFXnwO4uvIq/view?usp=drivesdk</t>
  </si>
  <si>
    <t>Document successfully created; Document successfully merged; PDF created; Emails Sent: [To: wakchaurep31@gmail.com]; Run via form trigger as shindebhagwat1982@gmail.com; Timestamp: Feb 4 2021 9:39 AM</t>
  </si>
  <si>
    <t>dhanashreenalkar2000@gmail.com</t>
  </si>
  <si>
    <t xml:space="preserve">   गायत्री दत्तात्रय नालकर</t>
  </si>
  <si>
    <t>या उपक्रमामुळे कल्पना शक्तीला चालना तसेच प्रोत्साहन देखील मिळते. अनेक महान व्यक्ती</t>
  </si>
  <si>
    <t>Starting at Thu Feb 04 2021 09:41:49 GMT-0500 (EST)</t>
  </si>
  <si>
    <t>nehesiddhant9@Gmail.com</t>
  </si>
  <si>
    <t>मला प्रमाणपत्र हवे आहे</t>
  </si>
  <si>
    <t>हा उपक्रम भारी आहे</t>
  </si>
  <si>
    <t>19Cjhkptj2lHAPehv84Ypc6p80rmtg9Ad</t>
  </si>
  <si>
    <t>https://drive.google.com/file/d/19Cjhkptj2lHAPehv84Ypc6p80rmtg9Ad/view?usp=drivesdk</t>
  </si>
  <si>
    <t>Document successfully created; Document successfully merged; PDF created; Emails Sent: [To: nehesiddhant9@Gmail.com]; Run via form trigger as shindebhagwat1982@gmail.com; Timestamp: Feb 4 2021 9:44 AM</t>
  </si>
  <si>
    <t>prashantwakchure420@gmail.com</t>
  </si>
  <si>
    <t>Prashant Ashok wakchaure</t>
  </si>
  <si>
    <t>Asc college</t>
  </si>
  <si>
    <t xml:space="preserve">Is nice book </t>
  </si>
  <si>
    <t>1p23mFZkq8sUzXC4Y9tE4s089TuXnrXlh</t>
  </si>
  <si>
    <t>https://drive.google.com/file/d/1p23mFZkq8sUzXC4Y9tE4s089TuXnrXlh/view?usp=drivesdk</t>
  </si>
  <si>
    <t>Document successfully created; Document successfully merged; PDF created; Emails Sent: [To: prashantwakchure420@gmail.com]; Run via form trigger as shindebhagwat1982@gmail.com; Timestamp: Feb 4 2021 9:51 AM</t>
  </si>
  <si>
    <t>rijavanapathan2@gmail.com</t>
  </si>
  <si>
    <t>Art's,science and commerce college Rahuri</t>
  </si>
  <si>
    <t xml:space="preserve"> या  उपक्रमातुन आम्हाला वाचनची आवड निर्माण झाली 
</t>
  </si>
  <si>
    <t>1HvYR9amoP57itryJkXhS3ASkmT6oSnHL</t>
  </si>
  <si>
    <t>https://drive.google.com/file/d/1HvYR9amoP57itryJkXhS3ASkmT6oSnHL/view?usp=drivesdk</t>
  </si>
  <si>
    <t>Document successfully created; Document successfully merged; PDF created; Emails Sent: [To: rijavanapathan2@gmail.com]; Run via form trigger as shindebhagwat1982@gmail.com; Timestamp: Feb 4 2021 10:07 AM</t>
  </si>
  <si>
    <t>Gadheharshad@gmail.com</t>
  </si>
  <si>
    <t xml:space="preserve">SAMIKSHA AMBADAS BHONGAL </t>
  </si>
  <si>
    <t xml:space="preserve">Loknete ramdas patil dumal arts sciences commerce </t>
  </si>
  <si>
    <t>Ya upkmala mule vachnachi aavd nirman hoil aanek kadbrya pusk vachnyachi aavd nirman zaliy</t>
  </si>
  <si>
    <t>19zb6EfAa8Mcb0wC9qIYtIr9NvWZ1Y6TC</t>
  </si>
  <si>
    <t>https://drive.google.com/file/d/19zb6EfAa8Mcb0wC9qIYtIr9NvWZ1Y6TC/view?usp=drivesdk</t>
  </si>
  <si>
    <t>Document successfully created; Document successfully merged; PDF created; Emails Sent: [To: Gadheharshad@gmail.com]; Run via form trigger as shindebhagwat1982@gmail.com; Timestamp: Feb 4 2021 10:11 AM</t>
  </si>
  <si>
    <t>mrunaljadhav@gmail.com</t>
  </si>
  <si>
    <t>I need your certificate</t>
  </si>
  <si>
    <t>Art,scienceand commerce college,rahuri</t>
  </si>
  <si>
    <t>No</t>
  </si>
  <si>
    <t>1VcU61Q4CPXw51IXxttnC68S8PjN9VKpQ</t>
  </si>
  <si>
    <t>https://drive.google.com/file/d/1VcU61Q4CPXw51IXxttnC68S8PjN9VKpQ/view?usp=drivesdk</t>
  </si>
  <si>
    <t>Document successfully created; Document successfully merged; PDF created; Emails Sent: [To: mrunaljadhav@gmail.com]; Run via form trigger as shindebhagwat1982@gmail.com; Timestamp: Feb 4 2021 12:06 PM</t>
  </si>
  <si>
    <t>satishlondhesbi@gmail.com</t>
  </si>
  <si>
    <t>Chaitanya londhe</t>
  </si>
  <si>
    <t>Arts, science and commerce colleges,Rahuri</t>
  </si>
  <si>
    <t>It's really good. This activity really inspiring as well as motivated, and they teaches us principle of our life.</t>
  </si>
  <si>
    <t>14qoIcJVJnyh8j6GVZMuDnWSw_N3VQ-f2</t>
  </si>
  <si>
    <t>https://drive.google.com/file/d/14qoIcJVJnyh8j6GVZMuDnWSw_N3VQ-f2/view?usp=drivesdk</t>
  </si>
  <si>
    <t>Document successfully created; Document successfully merged; PDF created; Emails Sent: [To: satishlondhesbi@gmail.com]; Run via form trigger as shindebhagwat1982@gmail.com; Timestamp: Feb 4 2021 9:52 PM</t>
  </si>
  <si>
    <t>gosavinikita28@gamil.com</t>
  </si>
  <si>
    <t>Asc college  rahuri</t>
  </si>
  <si>
    <t>हा उपक्रम खुप चांगला आहे</t>
  </si>
  <si>
    <t>1mCbogUBFCmY-0v55xqOevkWTr4djUm5T</t>
  </si>
  <si>
    <t>https://drive.google.com/file/d/1mCbogUBFCmY-0v55xqOevkWTr4djUm5T/view?usp=drivesdk</t>
  </si>
  <si>
    <t>Document successfully created; Document successfully merged; PDF created; Emails Sent: [To: gosavinikita28@gamil.com]; Run via form trigger as shindebhagwat1982@gmail.com; Timestamp: Feb 4 2021 10:53 PM</t>
  </si>
  <si>
    <t>karankukade2@gmail.com</t>
  </si>
  <si>
    <t>Karan Ravi Kukade</t>
  </si>
  <si>
    <t>Loknete ramdas patil dhumal,kala,vidnyan&amp;vanijja mahaviddhyalay</t>
  </si>
  <si>
    <t xml:space="preserve">या उपक्रमात अत्यंत सुंदर अशा कल्पना मांडल्या आहेत. त्यामुळे मला अनेक गोष्टींचा अनुभव आला. आणि त्यामुळे माझ्या विचारात परिवर्तन घडवून आले आहे. म्हनुन मला हे पुस्तक  आवडले  आहे. </t>
  </si>
  <si>
    <t>14QxnuCKoupzzI7WN6CKta5wqwL2BMlWP</t>
  </si>
  <si>
    <t>https://drive.google.com/file/d/14QxnuCKoupzzI7WN6CKta5wqwL2BMlWP/view?usp=drivesdk</t>
  </si>
  <si>
    <t>Document successfully created; Document successfully merged; PDF created; Emails Sent: [To: karankukade2@gmail.com]; Run via form trigger as shindebhagwat1982@gmail.com; Timestamp: Feb 5 2021 12:42 AM</t>
  </si>
  <si>
    <t>kordesachim68@gmail.com</t>
  </si>
  <si>
    <t>Vaishanvi sachin korde</t>
  </si>
  <si>
    <t>Ramdas patil dhumal Kala vidhanyan vanij Maha vidhyal rahuri</t>
  </si>
  <si>
    <t>Yuga vachan rujavun  amhala vachanyachi aavad nimran zali</t>
  </si>
  <si>
    <t>16VyjLa7CLqcc1jlNuStgcSPLyuRDPIga</t>
  </si>
  <si>
    <t>https://drive.google.com/file/d/16VyjLa7CLqcc1jlNuStgcSPLyuRDPIga/view?usp=drivesdk</t>
  </si>
  <si>
    <t>Document successfully created; Document successfully merged; PDF created; Emails Sent: [To: kordesachim68@gmail.com]; Run via form trigger as shindebhagwat1982@gmail.com; Timestamp: Feb 5 2021 1:44 AM</t>
  </si>
  <si>
    <t>roshnishaikh72626@gmail.com</t>
  </si>
  <si>
    <t xml:space="preserve">Roshni sameer shaikh </t>
  </si>
  <si>
    <t>Ramdas patil dhumal kala.vidnyan v vanijy collage rahuri</t>
  </si>
  <si>
    <t xml:space="preserve">हा उपक्र मुळे वाचण्याची आवड निर्माण होत </t>
  </si>
  <si>
    <t>1UJe7_HGzqxPGTnHsazxUGwTtbaaidfnT</t>
  </si>
  <si>
    <t>https://drive.google.com/file/d/1UJe7_HGzqxPGTnHsazxUGwTtbaaidfnT/view?usp=drivesdk</t>
  </si>
  <si>
    <t>Document successfully created; Document successfully merged; PDF created; Emails Sent: [To: roshnishaikh72626@gmail.com]; Run via form trigger as shindebhagwat1982@gmail.com; Timestamp: Feb 5 2021 2:08 AM</t>
  </si>
  <si>
    <t>nalinipatare@gmail.com</t>
  </si>
  <si>
    <t>Patare Nalini Santosh</t>
  </si>
  <si>
    <t>ASC College,Rahuri.</t>
  </si>
  <si>
    <t>Ha upkram vachkanmdhe ek vachnachi  prerana nirman vhavi ya uddeshane kelela disun yeto .Yacha fayda nakkich hoil ki ek vachnachi aavd nahisi hot challiy tila purnjivit krnyache kam ya upkramane kele aahe.
So it's very good job 👍</t>
  </si>
  <si>
    <t>15MengLWnRn4TqZ4YwGikpX12qw0AdlYb</t>
  </si>
  <si>
    <t>https://drive.google.com/file/d/15MengLWnRn4TqZ4YwGikpX12qw0AdlYb/view?usp=drivesdk</t>
  </si>
  <si>
    <t>Document successfully created; Document successfully merged; PDF created; Emails Sent: [To: nalinipatare@gmail.com]; Run via form trigger as shindebhagwat1982@gmail.com; Timestamp: Feb 5 2021 2:51 AM</t>
  </si>
  <si>
    <t>kartikundeuk8@gmail.com</t>
  </si>
  <si>
    <t>Kartik unde patil</t>
  </si>
  <si>
    <t>Arts science and commerce college rahuri</t>
  </si>
  <si>
    <t>1QFQUUihNGGT_0IZPuqhLDSMkEsv5U4Ks</t>
  </si>
  <si>
    <t>https://drive.google.com/file/d/1QFQUUihNGGT_0IZPuqhLDSMkEsv5U4Ks/view?usp=drivesdk</t>
  </si>
  <si>
    <t>Document successfully created; Document successfully merged; PDF created; Emails Sent: [To: kartikundeuk8@gmail.com]; Run via form trigger as shindebhagwat1982@gmail.com; Timestamp: Feb 5 2021 5:23 AM</t>
  </si>
  <si>
    <t>shubhangiharishchandra@gmail.com</t>
  </si>
  <si>
    <t>Harishchandre Shubhangi Sharad</t>
  </si>
  <si>
    <t>Ramdas patil Dhumal arts science and commerce College Rahuri</t>
  </si>
  <si>
    <t>1Y1zY3ZZiI5pMDIfENcbH2t8m9-Qd2PZ2</t>
  </si>
  <si>
    <t>https://drive.google.com/file/d/1Y1zY3ZZiI5pMDIfENcbH2t8m9-Qd2PZ2/view?usp=drivesdk</t>
  </si>
  <si>
    <t>Document successfully created; Document successfully merged; PDF created; Emails Sent: [To: shubhangiharishchandra@gmail.com]; Run via form trigger as shindebhagwat1982@gmail.com; Timestamp: Feb 5 2021 7:09 AM</t>
  </si>
  <si>
    <t>Rahuri@413705gmail.com</t>
  </si>
  <si>
    <t xml:space="preserve">Vaishali Balasaheb Hajare </t>
  </si>
  <si>
    <t>Art Science and Comars College Rahuri</t>
  </si>
  <si>
    <t xml:space="preserve">हा उपक्रम मला खूप छान वाटला वाचायला आवडेल  प्रेरणा मिळाली </t>
  </si>
  <si>
    <t>1pAaR_E6hEokQuOo7cI1ToHttRZsJCx51</t>
  </si>
  <si>
    <t>https://drive.google.com/file/d/1pAaR_E6hEokQuOo7cI1ToHttRZsJCx51/view?usp=drivesdk</t>
  </si>
  <si>
    <t>Document successfully created; Document successfully merged; PDF created; Emails Sent: [To: Rahuri@413705gmail.com]; Run via form trigger as shindebhagwat1982@gmail.com; Timestamp: Feb 5 2021 8:38 AM</t>
  </si>
  <si>
    <t>gadekanchan@gmail.com</t>
  </si>
  <si>
    <t>गाडे कांचन विलास</t>
  </si>
  <si>
    <t>Art's commers . since college rahuri</t>
  </si>
  <si>
    <t>nice project hi ha</t>
  </si>
  <si>
    <t>1xwjY4a2AoX-fO3AOvRzTyN3I1ahlhEyH</t>
  </si>
  <si>
    <t>https://drive.google.com/file/d/1xwjY4a2AoX-fO3AOvRzTyN3I1ahlhEyH/view?usp=drivesdk</t>
  </si>
  <si>
    <t>Document successfully created; Document successfully merged; PDF created; Emails Sent: [To: gadekanchan@gmail.com]; Run via form trigger as shindebhagwat1982@gmail.com; Timestamp: Feb 5 2021 9:03 AM</t>
  </si>
  <si>
    <t>pj998817@gmail.com</t>
  </si>
  <si>
    <t>लोकनेते रामदास पाटील धुमाळ कला, वीज्ञान, वाणिज्य महाविद्यालय राहुरी</t>
  </si>
  <si>
    <t xml:space="preserve">माणसाने प्रयत्न केले तर तो शून्यातून देखील वर येऊ शकतो जर माणसाने प्रयत्न केले नाही तर तो काहीच करू शकत नाही माणसामध्ये confidencअसणे आवश्यक आहे </t>
  </si>
  <si>
    <t>18HDIvMeGUDYNRaKphDcFNVy1DTezgGlA</t>
  </si>
  <si>
    <t>https://drive.google.com/file/d/18HDIvMeGUDYNRaKphDcFNVy1DTezgGlA/view?usp=drivesdk</t>
  </si>
  <si>
    <t>Document successfully created; Document successfully merged; PDF created; Emails Sent: [To: pj998817@gmail.com]; Run via form trigger as shindebhagwat1982@gmail.com; Timestamp: Feb 5 2021 10:59 AM</t>
  </si>
  <si>
    <t>chandanbadawe2405@gmail.com</t>
  </si>
  <si>
    <t>बडवे चंदन प्रकाश</t>
  </si>
  <si>
    <t>शासकीय आश्रमशाळा केळी रुमणवाडी</t>
  </si>
  <si>
    <t>खुप छान</t>
  </si>
  <si>
    <t>1MiQy4ZA6-xX_KwRtpbWU3ZmtKVM1o42o</t>
  </si>
  <si>
    <t>https://drive.google.com/file/d/1MiQy4ZA6-xX_KwRtpbWU3ZmtKVM1o42o/view?usp=drivesdk</t>
  </si>
  <si>
    <t>Document successfully created; Document successfully merged; PDF created; Emails Sent: [To: chandanbadawe2405@gmail.com]; Run via form trigger as shindebhagwat1982@gmail.com; Timestamp: Feb 5 2021 11:14 AM</t>
  </si>
  <si>
    <t>Madhav.gavit45@gmail.com</t>
  </si>
  <si>
    <t xml:space="preserve">राऊत प्रियंका </t>
  </si>
  <si>
    <t xml:space="preserve">My Home English Medium School Nashik </t>
  </si>
  <si>
    <t xml:space="preserve">विचाराला चालना </t>
  </si>
  <si>
    <t>1Q0ad4q8pTAxmPhNRF4zahnk_M_6pVffm</t>
  </si>
  <si>
    <t>https://drive.google.com/file/d/1Q0ad4q8pTAxmPhNRF4zahnk_M_6pVffm/view?usp=drivesdk</t>
  </si>
  <si>
    <t>Document successfully created; Document successfully merged; PDF created; Emails Sent: [To: Madhav.gavit45@gmail.com]; Run via form trigger as shindebhagwat1982@gmail.com; Timestamp: Feb 5 2021 11:47 AM</t>
  </si>
  <si>
    <t>mahamadpathan0@gmail.com</t>
  </si>
  <si>
    <t>P.M</t>
  </si>
  <si>
    <t>Loknete Ramdas Patil Dhumal college Rahuri</t>
  </si>
  <si>
    <t>Marathi bhasha cha vistar hova mahun he kalpana chan aahe</t>
  </si>
  <si>
    <t>1OeuFfI6DciGNtSDGlqDDmVnMXJC3VWo6</t>
  </si>
  <si>
    <t>https://drive.google.com/file/d/1OeuFfI6DciGNtSDGlqDDmVnMXJC3VWo6/view?usp=drivesdk</t>
  </si>
  <si>
    <t>Document successfully created; Document successfully merged; PDF created; Emails Sent: [To: mahamadpathan0@gmail.com]; Run via form trigger as shindebhagwat1982@gmail.com; Timestamp: Feb 5 2021 8:47 PM</t>
  </si>
  <si>
    <t>kailas9130@gmail.com</t>
  </si>
  <si>
    <t xml:space="preserve">कैलास जिवला देशमुख </t>
  </si>
  <si>
    <t xml:space="preserve">Jankai adaypak vidyaly abhona nashik mahrastra </t>
  </si>
  <si>
    <t xml:space="preserve">हा उपक्रम उपयुक्त आहे </t>
  </si>
  <si>
    <t>1_dnZOqhoE2N4IXKyNA0_cbeTxdcapZ6N</t>
  </si>
  <si>
    <t>https://drive.google.com/file/d/1_dnZOqhoE2N4IXKyNA0_cbeTxdcapZ6N/view?usp=drivesdk</t>
  </si>
  <si>
    <t>Document successfully created; Document successfully merged; PDF created; Emails Sent: [To: kailas9130@gmail.com]; Run via form trigger as shindebhagwat1982@gmail.com; Timestamp: Feb 5 2021 9:33 PM</t>
  </si>
  <si>
    <t>punambhamre606@gmail.com</t>
  </si>
  <si>
    <t>Ho</t>
  </si>
  <si>
    <t>Marathi adhyapak  vidyalay path shala malegaon camp</t>
  </si>
  <si>
    <t>Test chhan  hoti</t>
  </si>
  <si>
    <t>19nx1eqcDR2xyaXKcCwC-ylN0bkWrgdtF</t>
  </si>
  <si>
    <t>https://drive.google.com/file/d/19nx1eqcDR2xyaXKcCwC-ylN0bkWrgdtF/view?usp=drivesdk</t>
  </si>
  <si>
    <t>Document successfully created; Document successfully merged; PDF created; Emails Sent: [To: punambhamre606@gmail.com]; Run via form trigger as shindebhagwat1982@gmail.com; Timestamp: Feb 5 2021 9:51 PM</t>
  </si>
  <si>
    <t>AKSHADAROKADE4@GMAIL.COM</t>
  </si>
  <si>
    <t>रोकडे अक्षदा ज्ञानदेव</t>
  </si>
  <si>
    <t>लोकनेते रामदास पाटील धुमाळ कला, विज्ञान, वाणिज्य महाविद्यालय ,राहुरी</t>
  </si>
  <si>
    <t>हा उपक्रम मला खूप आवडला कारण या उपक्रमातून मला ज्ञान भेटल.</t>
  </si>
  <si>
    <t>1mIKVhQVHe_ghqm3grv8HpqcWbwmyATn1</t>
  </si>
  <si>
    <t>https://drive.google.com/file/d/1mIKVhQVHe_ghqm3grv8HpqcWbwmyATn1/view?usp=drivesdk</t>
  </si>
  <si>
    <t>Document successfully created; Document successfully merged; PDF created; Emails Sent: [To: AKSHADAROKADE4@GMAIL.COM]; Run via form trigger as shindebhagwat1982@gmail.com; Timestamp: Feb 6 2021 12:05 AM</t>
  </si>
  <si>
    <t>Prashantdevare@gmail.com</t>
  </si>
  <si>
    <t xml:space="preserve">Prashant Devare </t>
  </si>
  <si>
    <t>ASC College Rahuri</t>
  </si>
  <si>
    <t xml:space="preserve">हा दिवाळी अंक खूप संदेश देऊन गेला.वाचनाची आवाड लागली  असे खूप सुंदर विचार भावना निर्माण तसेच वाचनाची गोडी निर्माण करुन केला असे उपक्रम दर वष राबावा असे मला वाटते </t>
  </si>
  <si>
    <t>1RlBWWCnUqaaa6wDafrwcPicKZ20-EfAK</t>
  </si>
  <si>
    <t>https://drive.google.com/file/d/1RlBWWCnUqaaa6wDafrwcPicKZ20-EfAK/view?usp=drivesdk</t>
  </si>
  <si>
    <t>Document successfully created; Document successfully merged; PDF created; Emails Sent: [To: Prashantdevare@gmail.com]; Run via form trigger as shindebhagwat1982@gmail.com; Timestamp: Feb 6 2021 2:41 AM</t>
  </si>
  <si>
    <t>vaishnavighanwat@gmail.com</t>
  </si>
  <si>
    <t>वैष्णवी बबन घनवट</t>
  </si>
  <si>
    <t xml:space="preserve"> कला, विज्ञान, वाणिज्य महाविद्यालय राहुरी</t>
  </si>
  <si>
    <t>पैसा आहे म्हणून तो माणूस समाधानी आहे असे नाही समाधानी राहण्यासाठी माणूस समाधानी असावा लागतो माणसाने कायम positive thinking ठेवली पाहिजे</t>
  </si>
  <si>
    <t>1tymrS5zG8k30yMmF_q5lRfPk96xuG5lF</t>
  </si>
  <si>
    <t>https://drive.google.com/file/d/1tymrS5zG8k30yMmF_q5lRfPk96xuG5lF/view?usp=drivesdk</t>
  </si>
  <si>
    <t>Document successfully created; Document successfully merged; PDF created; Emails Sent: [To: vaishnavighanwat@gmail.com]; Run via form trigger as shindebhagwat1982@gmail.com; Timestamp: Feb 6 2021 2:58 AM</t>
  </si>
  <si>
    <t>savitajadhav1584@gmail.com</t>
  </si>
  <si>
    <t>सविता समीर‌ गुंजाळ</t>
  </si>
  <si>
    <t>S.s.b. collage shrirampur</t>
  </si>
  <si>
    <t>वाचाल तर वाचाल..असे खुप लोक म्हणतात,पण नेमकं काय वाचावं,कुठून सूरूवात करावी,याला मिळालेलं सुंदर उत्तर,एक छान सुरुवात.तुम्ही यातून करून दिली....आणखी असे की मी ही संधी अनेकांपर्यंत पोहोचवणार आहे.</t>
  </si>
  <si>
    <t>1v-iOER8ljOMfcUSpKT9iZOnKJM9FHtjH</t>
  </si>
  <si>
    <t>https://drive.google.com/file/d/1v-iOER8ljOMfcUSpKT9iZOnKJM9FHtjH/view?usp=drivesdk</t>
  </si>
  <si>
    <t>Document successfully created; Document successfully merged; PDF created; Emails Sent: [To: savitajadhav1584@gmail.com]; Run via form trigger as shindebhagwat1982@gmail.com; Timestamp: Feb 6 2021 3:51 AM</t>
  </si>
  <si>
    <t>rajendrabokand73@gmail.com</t>
  </si>
  <si>
    <t>बोकंद राजेंद्र तुळशिदास</t>
  </si>
  <si>
    <t>य.च.म.मुक्त विद्यापीठ</t>
  </si>
  <si>
    <t>वाचन प्रेरणा मिळाली.</t>
  </si>
  <si>
    <t>1aHFMJ2H1Q6UEM9LZhdFhZqNjtfVcqtAk</t>
  </si>
  <si>
    <t>https://drive.google.com/file/d/1aHFMJ2H1Q6UEM9LZhdFhZqNjtfVcqtAk/view?usp=drivesdk</t>
  </si>
  <si>
    <t>Document successfully created; Document successfully merged; PDF created; Emails Sent: [To: rajendrabokand73@gmail.com]; Run via form trigger as shindebhagwat1982@gmail.com; Timestamp: Feb 6 2021 3:52 AM</t>
  </si>
  <si>
    <t>mhaseanirudha27@gemil.come</t>
  </si>
  <si>
    <t>Mhase Anirudha Ashok</t>
  </si>
  <si>
    <t>Art,sci.and commerce college Rahuri</t>
  </si>
  <si>
    <t xml:space="preserve">It's a nice thing
</t>
  </si>
  <si>
    <t>14OEbk-jPXWJ53KCKwvaMotNikxdnqfLz</t>
  </si>
  <si>
    <t>https://drive.google.com/file/d/14OEbk-jPXWJ53KCKwvaMotNikxdnqfLz/view?usp=drivesdk</t>
  </si>
  <si>
    <t>Document successfully created; Document successfully merged; PDF created; Emails Sent: [To: mhaseanirudha27@gemil.come]; Run via form trigger as shindebhagwat1982@gmail.com; Timestamp: Feb 6 2021 6:07 AM</t>
  </si>
  <si>
    <t>adityamhase14@gmail.com</t>
  </si>
  <si>
    <t>Aditya Mhase patil</t>
  </si>
  <si>
    <t>Arts Science and commerce college rahuri</t>
  </si>
  <si>
    <t>हा उपक्रम खूप चांगल्या पद्धतीने राबवलेल्या आहे. एका दृष्टीने या उपक्रमातून वाचनाची सवय निर्माण होती. हा उपक्रम खूप चांगला आहे.</t>
  </si>
  <si>
    <t>1UUZIcw4_CFlV0g0aIm67fS8rZl0eCfzJ</t>
  </si>
  <si>
    <t>https://drive.google.com/file/d/1UUZIcw4_CFlV0g0aIm67fS8rZl0eCfzJ/view?usp=drivesdk</t>
  </si>
  <si>
    <t>Document successfully created; Document successfully merged; PDF created; Emails Sent: [To: adityamhase14@gmail.com]; Run via form trigger as shindebhagwat1982@gmail.com; Timestamp: Feb 6 2021 6:24 AM</t>
  </si>
  <si>
    <t>pranavdada2005@gmail.com</t>
  </si>
  <si>
    <t xml:space="preserve">प्रणव आबासाहेब ढेपे </t>
  </si>
  <si>
    <t xml:space="preserve">Lonete Ramdas Dhumal college, Rahuri </t>
  </si>
  <si>
    <t xml:space="preserve">अप्रिम संकल्पना आणि जनरल नॉलेज </t>
  </si>
  <si>
    <t>1l-J_5QmTsCPmNzsmNMQnYm54BkxTKcci</t>
  </si>
  <si>
    <t>https://drive.google.com/file/d/1l-J_5QmTsCPmNzsmNMQnYm54BkxTKcci/view?usp=drivesdk</t>
  </si>
  <si>
    <t>Document successfully created; Document successfully merged; PDF created; Emails Sent: [To: pranavdada2005@gmail.com]; Run via form trigger as shindebhagwat1982@gmail.com; Timestamp: Feb 6 2021 6:59 AM</t>
  </si>
  <si>
    <t>mangalsature1982@gmail.com</t>
  </si>
  <si>
    <t>श्रीमती मंगल जगन्नाथ सातुरे</t>
  </si>
  <si>
    <t>R.B.N.B.collage Shrirampur.</t>
  </si>
  <si>
    <t>छान उपक्रम आहे. या साप्ताहिकात विद्यार्थ्याना लिहण्यासाठी प्रेरित करावे .</t>
  </si>
  <si>
    <t>15pkTJB3TrWxNzzehDX59pzCla3GX0nGe</t>
  </si>
  <si>
    <t>https://drive.google.com/file/d/15pkTJB3TrWxNzzehDX59pzCla3GX0nGe/view?usp=drivesdk</t>
  </si>
  <si>
    <t>Document successfully created; Document successfully merged; PDF created; Emails Sent: [To: mangalsature1982@gmail.com]; Run via form trigger as shindebhagwat1982@gmail.com; Timestamp: Feb 6 2021 8:07 AM</t>
  </si>
  <si>
    <t>prabhakarshinde55@gmail.com</t>
  </si>
  <si>
    <t>शिंदे प्रभाकर सखाराम</t>
  </si>
  <si>
    <t>पी.व्ही.पी.काॅलेज प्रवरानगर</t>
  </si>
  <si>
    <t>वाचनाची गोडी लागावी.</t>
  </si>
  <si>
    <t>1y8vBApZ7iHdm2dQ26g9I6-PNrRKL2ZHR</t>
  </si>
  <si>
    <t>https://drive.google.com/file/d/1y8vBApZ7iHdm2dQ26g9I6-PNrRKL2ZHR/view?usp=drivesdk</t>
  </si>
  <si>
    <t>Document successfully created; Document successfully merged; PDF created; Emails Sent: [To: prabhakarshinde55@gmail.com]; Run via form trigger as shindebhagwat1982@gmail.com; Timestamp: Feb 6 2021 8:32 AM</t>
  </si>
  <si>
    <t>madhavkokat73@gmail.com</t>
  </si>
  <si>
    <t>kokate vaishnavi madhav</t>
  </si>
  <si>
    <t>asccRahuri</t>
  </si>
  <si>
    <t xml:space="preserve">मला असे वाटते की हे पुस्तक वाचून सर्व जन खुप प्रेरित झाले  असतील </t>
  </si>
  <si>
    <t>14n6z2_lmPf0jL5B6MSssIzmarJWEtVRZ</t>
  </si>
  <si>
    <t>https://drive.google.com/file/d/14n6z2_lmPf0jL5B6MSssIzmarJWEtVRZ/view?usp=drivesdk</t>
  </si>
  <si>
    <t>Document successfully created; Document successfully merged; PDF created; Emails Sent: [To: madhavkokat73@gmail.com]; Run via form trigger as shindebhagwat1982@gmail.com; Timestamp: Feb 6 2021 8:47 AM</t>
  </si>
  <si>
    <t>prachivijaykshirsagar@gmail.com</t>
  </si>
  <si>
    <t>English</t>
  </si>
  <si>
    <t>Loknete ramdas patil dhumal.</t>
  </si>
  <si>
    <t>ही सत्यवादी घटना आहे असे मला वाटते.</t>
  </si>
  <si>
    <t>1RzA1srqen0rFvvp647A520sGd_e0U7eN</t>
  </si>
  <si>
    <t>https://drive.google.com/file/d/1RzA1srqen0rFvvp647A520sGd_e0U7eN/view?usp=drivesdk</t>
  </si>
  <si>
    <t>Document successfully created; Document successfully merged; PDF created; Emails Sent: [To: prachivijaykshirsagar@gmail.com]; Run via form trigger as shindebhagwat1982@gmail.com; Timestamp: Feb 6 2021 9:38 AM</t>
  </si>
  <si>
    <t>Mangalsature1982@gmail.com</t>
  </si>
  <si>
    <t>मंगल जगन्नाथ सातुरे प्रमाणपत्र हवे आहे.</t>
  </si>
  <si>
    <t xml:space="preserve">R.b.n.b.collage shrirampur </t>
  </si>
  <si>
    <t>छान उपक्रम .</t>
  </si>
  <si>
    <t>1-wgH6BHNBNvMGp4f479Rzj56WhZYPYSn</t>
  </si>
  <si>
    <t>https://drive.google.com/file/d/1-wgH6BHNBNvMGp4f479Rzj56WhZYPYSn/view?usp=drivesdk</t>
  </si>
  <si>
    <t>Document successfully created; Document successfully merged; PDF created; Emails Sent: [To: Mangalsature1982@gmail.com]; Run via form trigger as shindebhagwat1982@gmail.com; Timestamp: Feb 6 2021 10:31 AM</t>
  </si>
  <si>
    <t>pophalesairaj5@gmail.com</t>
  </si>
  <si>
    <t>साईराज सुनील पोफळे</t>
  </si>
  <si>
    <t>A.s.c.c.rahuri</t>
  </si>
  <si>
    <t>ही जी कल्पना तुम्ही राबवत आहात ती कल्पना खूप छान असून मुलांनी चांगला पाठिंबा दिला पाहिजे।</t>
  </si>
  <si>
    <t>1DQ5F91En5v6RdNXs7r1p_1UPxszhLeMA</t>
  </si>
  <si>
    <t>https://drive.google.com/file/d/1DQ5F91En5v6RdNXs7r1p_1UPxszhLeMA/view?usp=drivesdk</t>
  </si>
  <si>
    <t>Document successfully created; Document successfully merged; PDF created; Emails Sent: [To: pophalesairaj5@gmail.com]; Run via form trigger as shindebhagwat1982@gmail.com; Timestamp: Feb 6 2021 10:54 AM</t>
  </si>
  <si>
    <t>shandge75@gmail.com</t>
  </si>
  <si>
    <t>होय</t>
  </si>
  <si>
    <t>जि प प्राथमिक शाळा दिघवद</t>
  </si>
  <si>
    <t xml:space="preserve">वाचाल तर वाचाल प्रमाणे साहित्य  संस्कृतीची ओळख होते </t>
  </si>
  <si>
    <t>1-HXfrsJk8Ox1eix7QWR6YZlvA7bfXe2V</t>
  </si>
  <si>
    <t>https://drive.google.com/file/d/1-HXfrsJk8Ox1eix7QWR6YZlvA7bfXe2V/view?usp=drivesdk</t>
  </si>
  <si>
    <t>Document successfully created; Document successfully merged; PDF created; Emails Sent: [To: shandge75@gmail.com]; Run via form trigger as shindebhagwat1982@gmail.com; Timestamp: Feb 6 2021 11:08 AM</t>
  </si>
  <si>
    <t>sureshgavit0401@gmail.com</t>
  </si>
  <si>
    <t xml:space="preserve">सुरेश ह.गावित </t>
  </si>
  <si>
    <t xml:space="preserve">शहीद भगतसिंग माध्य व उच्च माध्यमिक अलंगुण  </t>
  </si>
  <si>
    <t>खूप छान आहे ही प्रश्नावरी आणि त्या अंक स्वतःच्या ज्ञानात भर पाडणारा आहे.</t>
  </si>
  <si>
    <t>1LDudlK6lBakdJtIzGPViPh6JRP-PrvYa</t>
  </si>
  <si>
    <t>https://drive.google.com/file/d/1LDudlK6lBakdJtIzGPViPh6JRP-PrvYa/view?usp=drivesdk</t>
  </si>
  <si>
    <t>Document successfully created; Document successfully merged; PDF created; Emails Sent: [To: sureshgavit0401@gmail.com]; Run via form trigger as shindebhagwat1982@gmail.com; Timestamp: Feb 6 2021 11:08 PM</t>
  </si>
  <si>
    <t>taufikpinjari737@gmail.com</t>
  </si>
  <si>
    <t>Pinjari Taufik Nisar</t>
  </si>
  <si>
    <t>Arts science and commerce college of rahuri</t>
  </si>
  <si>
    <t xml:space="preserve">Ya prakaramule mala vachnyachi as as padli
</t>
  </si>
  <si>
    <t>1hED-f4EJWc-agwuBxVRjmvqZ9JmsmojF</t>
  </si>
  <si>
    <t>https://drive.google.com/file/d/1hED-f4EJWc-agwuBxVRjmvqZ9JmsmojF/view?usp=drivesdk</t>
  </si>
  <si>
    <t>Document successfully created; Document successfully merged; PDF created; Emails Sent: [To: taufikpinjari737@gmail.com]; Run via form trigger as shindebhagwat1982@gmail.com; Timestamp: Feb 7 2021 12:03 AM</t>
  </si>
  <si>
    <t>sundragavit@gmail.com</t>
  </si>
  <si>
    <t>Sundra Hari Gavit</t>
  </si>
  <si>
    <t>M.P.Low college Aurangabad</t>
  </si>
  <si>
    <t>हा उपक्रम असाचं लाभतं राहिला.तर आम्हाला नवीन नवीन गोष्टी शिकायला मिळतील</t>
  </si>
  <si>
    <t>1oTiP9Uf46-wCZ_OoB20ex6mm04Dlt1aY</t>
  </si>
  <si>
    <t>https://drive.google.com/file/d/1oTiP9Uf46-wCZ_OoB20ex6mm04Dlt1aY/view?usp=drivesdk</t>
  </si>
  <si>
    <t>Document successfully created; Document successfully merged; PDF created; Emails Sent: [To: sundragavit@gmail.com]; Run via form trigger as shindebhagwat1982@gmail.com; Timestamp: Feb 7 2021 1:07 AM</t>
  </si>
  <si>
    <t>sonalipophale403@gmail.com</t>
  </si>
  <si>
    <t>सोनाली प्रसाद जरिपटके.</t>
  </si>
  <si>
    <t>महात्मा फुले कृषी विद्यापीठ.</t>
  </si>
  <si>
    <t>तुम्ही ही प्रेरणा राबवत आहेत ती खूप चांगली आहे.</t>
  </si>
  <si>
    <t>1-DMy48JdsA78EM6ooVuZy1eSuaDGkcO7</t>
  </si>
  <si>
    <t>https://drive.google.com/file/d/1-DMy48JdsA78EM6ooVuZy1eSuaDGkcO7/view?usp=drivesdk</t>
  </si>
  <si>
    <t>Document successfully created; Document successfully merged; PDF created; Emails Sent: [To: sonalipophale403@gmail.com]; Run via form trigger as shindebhagwat1982@gmail.com; Timestamp: Feb 7 2021 1:34 AM</t>
  </si>
  <si>
    <t>kordesachin68@gmail.com</t>
  </si>
  <si>
    <t>Ramdas patil dhumal kala vidanya v vanijy ,college rahuri</t>
  </si>
  <si>
    <t>Yuva vachan sanskar rujavanuk ya mule amhala vachanyachi aavad nimran zali</t>
  </si>
  <si>
    <t>1iyABzKkE9wiTyz8AieOLxxpbYhMOfBH4</t>
  </si>
  <si>
    <t>https://drive.google.com/file/d/1iyABzKkE9wiTyz8AieOLxxpbYhMOfBH4/view?usp=drivesdk</t>
  </si>
  <si>
    <t>Document successfully created; Document successfully merged; PDF created; Emails Sent: [To: kordesachin68@gmail.com]; Run via form trigger as shindebhagwat1982@gmail.com; Timestamp: Feb 7 2021 3:32 AM</t>
  </si>
  <si>
    <t>rahuricollege@rediffmail.com</t>
  </si>
  <si>
    <t xml:space="preserve">Mahek Deshnukh </t>
  </si>
  <si>
    <t xml:space="preserve">Arts science $commerce college Rahuri </t>
  </si>
  <si>
    <t xml:space="preserve">I think 
</t>
  </si>
  <si>
    <t>1SbrxnjRhTSCHu6kM98Iwfwmx1ViEbP4k</t>
  </si>
  <si>
    <t>https://drive.google.com/file/d/1SbrxnjRhTSCHu6kM98Iwfwmx1ViEbP4k/view?usp=drivesdk</t>
  </si>
  <si>
    <t>Document successfully created; Document successfully merged; PDF created; Emails Sent: [To: rahuricollege@rediffmail.com]; Run via form trigger as shindebhagwat1982@gmail.com; Timestamp: Feb 7 2021 3:49 AM</t>
  </si>
  <si>
    <t>sakshidattatraykolse@gmail.com</t>
  </si>
  <si>
    <t>Kolse sejal dattatray</t>
  </si>
  <si>
    <t>Art science commerce college,rahuri</t>
  </si>
  <si>
    <t>This programme helps to encourage marathi literature readers and increase their excitement to read new books,commix with joyful way.i am happy that i am a part of this😊</t>
  </si>
  <si>
    <t>1kgHKeSdIbDQ8WG3vH_4uEwBQ05qN7anK</t>
  </si>
  <si>
    <t>https://drive.google.com/file/d/1kgHKeSdIbDQ8WG3vH_4uEwBQ05qN7anK/view?usp=drivesdk</t>
  </si>
  <si>
    <t>Document successfully created; Document successfully merged; PDF created; Emails Sent: [To: sakshidattatraykolse@gmail.com]; Run via form trigger as shindebhagwat1982@gmail.com; Timestamp: Feb 7 2021 10:00 AM</t>
  </si>
  <si>
    <t>pathan100salman@gmail.com</t>
  </si>
  <si>
    <t>Pathan Salman Mustak</t>
  </si>
  <si>
    <t>Art science &amp; commerce</t>
  </si>
  <si>
    <t>This project is very important , due to this project development student psychology knolodge as well as reading skill , so thank you for this project creating .</t>
  </si>
  <si>
    <t>17Og1M0MiCZNC48Sg8Vcx95xylTW64Zwh</t>
  </si>
  <si>
    <t>https://drive.google.com/file/d/17Og1M0MiCZNC48Sg8Vcx95xylTW64Zwh/view?usp=drivesdk</t>
  </si>
  <si>
    <t>Document successfully created; Document successfully merged; PDF created; Emails Sent: [To: pathan100salman@gmail.com]; Run via form trigger as shindebhagwat1982@gmail.com; Timestamp: Feb 7 2021 10:10 AM</t>
  </si>
  <si>
    <t>shafinpathan910@gmail.com</t>
  </si>
  <si>
    <t>Pathan Shafin Raju</t>
  </si>
  <si>
    <t>Art science &amp;commerce</t>
  </si>
  <si>
    <t>यह प्रॉजेक्ट बहुत महत्वूर्ण हे. इस वजह से प्रोस्टीड डेव्हलपमेंट स्टूडेंट सायकॉलॉजी एच एन नॉलेज के साथ ही पडते हे शिल. इस्लीये धन्यवाद.</t>
  </si>
  <si>
    <t>1YuSCDJvLTDZp5grErdQHTq--g0Ue9M9E</t>
  </si>
  <si>
    <t>https://drive.google.com/file/d/1YuSCDJvLTDZp5grErdQHTq--g0Ue9M9E/view?usp=drivesdk</t>
  </si>
  <si>
    <t>Document successfully created; Document successfully merged; PDF created; Emails Sent: [To: shafinpathan910@gmail.com]; Run via form trigger as shindebhagwat1982@gmail.com; Timestamp: Feb 7 2021 11:08 AM</t>
  </si>
  <si>
    <t>myworldsignature55@gmail.com</t>
  </si>
  <si>
    <t>प्रशांत अशोक चिचोंडीकर</t>
  </si>
  <si>
    <t xml:space="preserve">Government Polytechnic, Nashik </t>
  </si>
  <si>
    <t>This project is very GREAT for students due to this project student gain a knowledge &amp; increasing reading speed also.  Thank you for this project creation😊.</t>
  </si>
  <si>
    <t>1ocRwYbLRUIUnRt7W4fsSSLhA3MKBCI7e</t>
  </si>
  <si>
    <t>https://drive.google.com/file/d/1ocRwYbLRUIUnRt7W4fsSSLhA3MKBCI7e/view?usp=drivesdk</t>
  </si>
  <si>
    <t>Document successfully created; Document successfully merged; PDF created; Emails Sent: [To: myworldsignature55@gmail.com]; Run via form trigger as shindebhagwat1982@gmail.com; Timestamp: Feb 7 2021 11:24 AM</t>
  </si>
  <si>
    <t>babajimundhe76@gmail.com</t>
  </si>
  <si>
    <t>श्री बाबाजी किसन मुंढे</t>
  </si>
  <si>
    <t xml:space="preserve"> जि. प. शाळा आंधळेवस्ती</t>
  </si>
  <si>
    <t>चांगला</t>
  </si>
  <si>
    <t>1Cu1R-wMZJvXVsc4pvk8izKX06EgGkeM0</t>
  </si>
  <si>
    <t>https://drive.google.com/file/d/1Cu1R-wMZJvXVsc4pvk8izKX06EgGkeM0/view?usp=drivesdk</t>
  </si>
  <si>
    <t>Document successfully created; Document successfully merged; PDF created; Emails Sent: [To: babajimundhe76@gmail.com]; Run via form trigger as shindebhagwat1982@gmail.com; Timestamp: Feb 7 2021 11:39 AM</t>
  </si>
  <si>
    <t>atik31876@gmail.com</t>
  </si>
  <si>
    <t>Atik shaikh</t>
  </si>
  <si>
    <t>Khaup Chan ha</t>
  </si>
  <si>
    <t>158aGSrw7mCqb8u1TefmCwn4VezQXGhJA</t>
  </si>
  <si>
    <t>https://drive.google.com/file/d/158aGSrw7mCqb8u1TefmCwn4VezQXGhJA/view?usp=drivesdk</t>
  </si>
  <si>
    <t>Document successfully created; Document successfully merged; PDF created; Emails Sent: [To: atik31876@gmail.com]; Run via form trigger as shindebhagwat1982@gmail.com; Timestamp: Feb 7 2021 12:48 PM</t>
  </si>
  <si>
    <t>akshayunawane73@gmail.com</t>
  </si>
  <si>
    <t>अक्षय उनवणे</t>
  </si>
  <si>
    <t>ASCC, Rahuri , Ahmednagar</t>
  </si>
  <si>
    <t>चांगला आहे व आम्हाला काही तरी नवीन वाचायला भेटले व अभ्यासातून आमचा मौल्यवान वेळ घेतल्या बद्दल धन्यवाद!!!!</t>
  </si>
  <si>
    <t>1zDSPZ5oX7yviu_PIZb0eiDVSTVdLKLx_</t>
  </si>
  <si>
    <t>https://drive.google.com/file/d/1zDSPZ5oX7yviu_PIZb0eiDVSTVdLKLx_/view?usp=drivesdk</t>
  </si>
  <si>
    <t>Document successfully created; Document successfully merged; PDF created; Emails Sent: [To: akshayunawane73@gmail.com]; Run via form trigger as shindebhagwat1982@gmail.com; Timestamp: Feb 7 2021 1:30 PM</t>
  </si>
  <si>
    <t>londhebalasaheb999@gmail.com</t>
  </si>
  <si>
    <t xml:space="preserve">Londhe  Balasaheb Laxman </t>
  </si>
  <si>
    <t>Arts Science and  commerce  College  Rahuri , Dist.Ahamadnagar</t>
  </si>
  <si>
    <t xml:space="preserve">या उपक्रमाच्या  माध्यमातून  विचारात प्रगलबता निर्रमाण होते. 
</t>
  </si>
  <si>
    <t>1nnUxeh3o5L-NEIb6_juM_lFgvAuhc0z0</t>
  </si>
  <si>
    <t>https://drive.google.com/file/d/1nnUxeh3o5L-NEIb6_juM_lFgvAuhc0z0/view?usp=drivesdk</t>
  </si>
  <si>
    <t>Document successfully created; Document successfully merged; PDF created; Emails Sent: [To: londhebalasaheb999@gmail.com]; Run via form trigger as shindebhagwat1982@gmail.com; Timestamp: Feb 8 2021 12:39 AM</t>
  </si>
  <si>
    <t>shankevikrant7@gmail.com</t>
  </si>
  <si>
    <t>विक्रांत व्यंकटराव शंके</t>
  </si>
  <si>
    <t xml:space="preserve">Rajarshi shahu mahavidyala </t>
  </si>
  <si>
    <t xml:space="preserve">उपक्रम छानच आहे. यामध्ये युवकानांही सहभागी करून घ्या. </t>
  </si>
  <si>
    <t>1uKgxIxwWisdvgcZQpu6oYMYFgoBpooo7</t>
  </si>
  <si>
    <t>https://drive.google.com/file/d/1uKgxIxwWisdvgcZQpu6oYMYFgoBpooo7/view?usp=drivesdk</t>
  </si>
  <si>
    <t>Document successfully created; Document successfully merged; PDF created; Emails Sent: [To: shankevikrant7@gmail.com]; Run via form trigger as shindebhagwat1982@gmail.com; Timestamp: Feb 8 2021 12:47 AM</t>
  </si>
  <si>
    <t>nitinkobarne2006@gmail.com</t>
  </si>
  <si>
    <t>Kobarne Anita Shivaji</t>
  </si>
  <si>
    <t>a.s.c.collage .Rahuri</t>
  </si>
  <si>
    <t>Uva vachan sanskar ya upkrmath aamhala rujun aamhala vachnychi aavde nirman jhali.</t>
  </si>
  <si>
    <t>1gvlxnwoIIf7EzCD33OxRBXrpx2fJrOFX</t>
  </si>
  <si>
    <t>https://drive.google.com/file/d/1gvlxnwoIIf7EzCD33OxRBXrpx2fJrOFX/view?usp=drivesdk</t>
  </si>
  <si>
    <t>Document successfully created; Document successfully merged; PDF created; Emails Sent: [To: nitinkobarne2006@gmail.com]; Run via form trigger as shindebhagwat1982@gmail.com; Timestamp: Feb 8 2021 2:40 AM</t>
  </si>
  <si>
    <t>sagargholap527@gmail.com</t>
  </si>
  <si>
    <t>Gholap Sagar Baban</t>
  </si>
  <si>
    <t xml:space="preserve">Ahmednagar College </t>
  </si>
  <si>
    <t xml:space="preserve">खूप छान आहे </t>
  </si>
  <si>
    <t>1rz5_jDvdGa99yoQdVl2yJR7M5r_HoBrc</t>
  </si>
  <si>
    <t>https://drive.google.com/file/d/1rz5_jDvdGa99yoQdVl2yJR7M5r_HoBrc/view?usp=drivesdk</t>
  </si>
  <si>
    <t>Document successfully created; Document successfully merged; PDF created; Emails Sent: [To: sagargholap527@gmail.com]; Run via form trigger as shindebhagwat1982@gmail.com; Timestamp: Feb 8 2021 2:45 AM</t>
  </si>
  <si>
    <t>aparnaukale@gmail.com</t>
  </si>
  <si>
    <t>डॉ. अपर्णा राहुल उकले</t>
  </si>
  <si>
    <t>Dnyanganga College of Education, Pune</t>
  </si>
  <si>
    <t>अतिशय उत्तम उपक्रम आहे.</t>
  </si>
  <si>
    <t>1rBR7rvKj06h1L7qMNNUczoqluLaP7LV5</t>
  </si>
  <si>
    <t>https://drive.google.com/file/d/1rBR7rvKj06h1L7qMNNUczoqluLaP7LV5/view?usp=drivesdk</t>
  </si>
  <si>
    <t>Document successfully created; Document successfully merged; PDF created; Emails Sent: [To: aparnaukale@gmail.com]; Run via form trigger as shindebhagwat1982@gmail.com; Timestamp: Feb 8 2021 4:55 AM</t>
  </si>
  <si>
    <t>bhaurao.nagare123@gmail.com</t>
  </si>
  <si>
    <t>भाऊराव शंकर नागरे</t>
  </si>
  <si>
    <t>जि.प.शाळा शाळा निंभेरे</t>
  </si>
  <si>
    <t xml:space="preserve">चांगला </t>
  </si>
  <si>
    <t>1FWPc-2PJbMVvDYCbljkDj_F0CVBKRhe9</t>
  </si>
  <si>
    <t>https://drive.google.com/file/d/1FWPc-2PJbMVvDYCbljkDj_F0CVBKRhe9/view?usp=drivesdk</t>
  </si>
  <si>
    <t>Document successfully created; Document successfully merged; PDF created; Emails Sent: [To: bhaurao.nagare123@gmail.com]; Run via form trigger as shindebhagwat1982@gmail.com; Timestamp: Feb 9 2021 12:16 AM</t>
  </si>
  <si>
    <t>mirzasarfraj30@gmail.com</t>
  </si>
  <si>
    <t>सर्फ़राज अफसर मिर्ज़ा</t>
  </si>
  <si>
    <t>1xNAqZae56lcnUC1xghz_Ii76iH3ewtg0</t>
  </si>
  <si>
    <t>https://drive.google.com/file/d/1xNAqZae56lcnUC1xghz_Ii76iH3ewtg0/view?usp=drivesdk</t>
  </si>
  <si>
    <t>Document successfully created; Document successfully merged; PDF created; Emails Sent: [To: mirzasarfraj30@gmail.com]; Run via form trigger as shindebhagwat1982@gmail.com; Timestamp: Feb 9 2021 12:37 AM</t>
  </si>
  <si>
    <t>prathmesh6560@gmail.com</t>
  </si>
  <si>
    <t>Prathmesh Anil shinde</t>
  </si>
  <si>
    <t>mananiy loknatya ramdas patil dhumal arts and science commerce college Rahuri</t>
  </si>
  <si>
    <t>हे लेख मला फार आवडले मला यातून प्रेरणा मिळाली</t>
  </si>
  <si>
    <t>1Y9ifQpHDgBzjru92M4wqbFrXqF9F8wWQ</t>
  </si>
  <si>
    <t>https://drive.google.com/file/d/1Y9ifQpHDgBzjru92M4wqbFrXqF9F8wWQ/view?usp=drivesdk</t>
  </si>
  <si>
    <t>Document successfully created; Document successfully merged; PDF created; Emails Sent: [To: prathmesh6560@gmail.com]; Run via form trigger as shindebhagwat1982@gmail.com; Timestamp: Feb 9 2021 11:05 AM</t>
  </si>
  <si>
    <t>sohamuparikar@gmail.com</t>
  </si>
  <si>
    <t>प्रशांत दिलीप उपरिकर</t>
  </si>
  <si>
    <t xml:space="preserve">S.K.N.G. Art and Commerce collage karanja lad </t>
  </si>
  <si>
    <t xml:space="preserve">. </t>
  </si>
  <si>
    <t>1XrTIK-8_L8CwKg-4-0VJi0s01bKm3bmK</t>
  </si>
  <si>
    <t>https://drive.google.com/file/d/1XrTIK-8_L8CwKg-4-0VJi0s01bKm3bmK/view?usp=drivesdk</t>
  </si>
  <si>
    <t>Document successfully created; Document successfully merged; PDF created; Emails Sent: [To: sohamuparikar@gmail.com]; Run via form trigger as shindebhagwat1982@gmail.com; Timestamp: Feb 9 2021 12:18 PM</t>
  </si>
  <si>
    <t>vaibhavnagude27@gmail.com</t>
  </si>
  <si>
    <t>वैभव पोपट नागुडे</t>
  </si>
  <si>
    <t>Raobahadur narayanrao borawake college, shrirampur</t>
  </si>
  <si>
    <t>1CX0VpEpBVniNw0aFUGFrdprDdwVs8uqE</t>
  </si>
  <si>
    <t>https://drive.google.com/file/d/1CX0VpEpBVniNw0aFUGFrdprDdwVs8uqE/view?usp=drivesdk</t>
  </si>
  <si>
    <t>Document successfully created; Document successfully merged; PDF created; Emails Sent: [To: vaibhavnagude27@gmail.com]; Run via form trigger as shindebhagwat1982@gmail.com; Timestamp: Feb 10 2021 3:00 AM</t>
  </si>
  <si>
    <t>dhindale23@gmail.com</t>
  </si>
  <si>
    <t>धिंदळे निवृत्ती कोंडिबा</t>
  </si>
  <si>
    <t>SSB College Shrirampur</t>
  </si>
  <si>
    <t>उपक्रमाची कल्पना खुप छान आहे .</t>
  </si>
  <si>
    <t>1VB6qR7mFOzkPdnFBm-i1MZbegOCHbli5</t>
  </si>
  <si>
    <t>https://drive.google.com/file/d/1VB6qR7mFOzkPdnFBm-i1MZbegOCHbli5/view?usp=drivesdk</t>
  </si>
  <si>
    <t>Document successfully created; Document successfully merged; PDF created; Emails Sent: [To: dhindale23@gmail.com]; Run via form trigger as shindebhagwat1982@gmail.com; Timestamp: Feb 10 2021 3:04 AM</t>
  </si>
  <si>
    <t>apalghadmal98@gmail.com</t>
  </si>
  <si>
    <t xml:space="preserve">Aniket Jerom palghadmal </t>
  </si>
  <si>
    <t xml:space="preserve">R.B.N.college Sirampur </t>
  </si>
  <si>
    <t>Asha upkrmane apan ajun kiti kahi kel tyatli kami samjti...</t>
  </si>
  <si>
    <t>1w0K7j8vdUL45l-lRXF2hEwho3FjiGA1l</t>
  </si>
  <si>
    <t>https://drive.google.com/file/d/1w0K7j8vdUL45l-lRXF2hEwho3FjiGA1l/view?usp=drivesdk</t>
  </si>
  <si>
    <t>Document successfully created; Document successfully merged; PDF created; Emails Sent: [To: apalghadmal98@gmail.com]; Run via form trigger as shindebhagwat1982@gmail.com; Timestamp: Feb 10 2021 3:11 AM</t>
  </si>
  <si>
    <t>bhangaredattu85@gmail.com</t>
  </si>
  <si>
    <t>भांगरे दत्तु लक्ष्मण</t>
  </si>
  <si>
    <t xml:space="preserve">Sss College Shrirampur </t>
  </si>
  <si>
    <t>अप्रतिम उपक्रम</t>
  </si>
  <si>
    <t>1a4I7KpfIQsOLkIiRomN_6smLiZ6H_LgM</t>
  </si>
  <si>
    <t>https://drive.google.com/file/d/1a4I7KpfIQsOLkIiRomN_6smLiZ6H_LgM/view?usp=drivesdk</t>
  </si>
  <si>
    <t>Document successfully created; Document successfully merged; PDF created; Emails Sent: [To: bhangaredattu85@gmail.com]; Run via form trigger as shindebhagwat1982@gmail.com; Timestamp: Feb 10 2021 3:15 AM</t>
  </si>
  <si>
    <t>tanujabhalerao178@gmail.com</t>
  </si>
  <si>
    <t>M.S.G.S jr college of Andarsul</t>
  </si>
  <si>
    <t xml:space="preserve">हा लेख मला फार आवडला . आणि तरुण पिढी साठी पण मस्त आहे
</t>
  </si>
  <si>
    <t>1IZqUMH59rST6f2WA7HgjozUZqMzI4PcE</t>
  </si>
  <si>
    <t>https://drive.google.com/file/d/1IZqUMH59rST6f2WA7HgjozUZqMzI4PcE/view?usp=drivesdk</t>
  </si>
  <si>
    <t>Document successfully created; Document successfully merged; PDF created; Emails Sent: [To: tanujabhalerao178@gmail.com]; Run via form trigger as shindebhagwat1982@gmail.com; Timestamp: Feb 10 2021 3:34 AM</t>
  </si>
  <si>
    <t>dr.bvniphade@gmail.com</t>
  </si>
  <si>
    <t xml:space="preserve">डॉ.निफाडे भास्कर विनायकराव </t>
  </si>
  <si>
    <t xml:space="preserve">रा .ब.नारायणराव बोरावके कॉलेज , श्रीरामपूर </t>
  </si>
  <si>
    <t>खूपच चांगला उपक्रम आहे हा ,खुप शुभेच्छा।</t>
  </si>
  <si>
    <t>16T9iUWaX5skSpJkA0Q4uNrbBWU5XTnaZ</t>
  </si>
  <si>
    <t>https://drive.google.com/file/d/16T9iUWaX5skSpJkA0Q4uNrbBWU5XTnaZ/view?usp=drivesdk</t>
  </si>
  <si>
    <t>Document successfully created; Document successfully merged; PDF created; Emails Sent: [To: dr.bvniphade@gmail.com]; Run via form trigger as shindebhagwat1982@gmail.com; Timestamp: Feb 10 2021 4:54 AM</t>
  </si>
  <si>
    <t>pallavi@gmail.com</t>
  </si>
  <si>
    <t xml:space="preserve">Qwerty keyboard </t>
  </si>
  <si>
    <t>Rbnb</t>
  </si>
  <si>
    <t>V</t>
  </si>
  <si>
    <t>1_xUv0fAG6GwPQ54GCOGqRczgb7TMA16q</t>
  </si>
  <si>
    <t>https://drive.google.com/file/d/1_xUv0fAG6GwPQ54GCOGqRczgb7TMA16q/view?usp=drivesdk</t>
  </si>
  <si>
    <t>Document successfully created; Document successfully merged; PDF created; Emails Sent: [To: pallavi@gmail.com]; Run via form trigger as shindebhagwat1982@gmail.com; Timestamp: Feb 10 2021 6:47 AM</t>
  </si>
  <si>
    <t>gopalmpatel1999@gmail.com</t>
  </si>
  <si>
    <t>PATEL GOPAL MOHAN</t>
  </si>
  <si>
    <t>Sinhgad college of commerce kondhwa</t>
  </si>
  <si>
    <t>1q9njBvtatl37yxLtR5b8vJqoemqRyVdK</t>
  </si>
  <si>
    <t>https://drive.google.com/file/d/1q9njBvtatl37yxLtR5b8vJqoemqRyVdK/view?usp=drivesdk</t>
  </si>
  <si>
    <t>Document successfully created; Document successfully merged; PDF created; Emails Sent: [To: gopalmpatel1999@gmail.com]; Run via form trigger as shindebhagwat1982@gmail.com; Timestamp: Feb 10 2021 9:09 AM</t>
  </si>
  <si>
    <t>sunilhapse9@gmail.com</t>
  </si>
  <si>
    <t>सुनिल संजय हापसे</t>
  </si>
  <si>
    <t>A. S. C. College Rahuri</t>
  </si>
  <si>
    <t>सगळ्यात वाचण्याची आवड निर्माण व्हावी</t>
  </si>
  <si>
    <t>1T5-unTn-Kp-MqdAxmvwk8OIeEkgdTe8s</t>
  </si>
  <si>
    <t>https://drive.google.com/file/d/1T5-unTn-Kp-MqdAxmvwk8OIeEkgdTe8s/view?usp=drivesdk</t>
  </si>
  <si>
    <t>Document successfully created; Document successfully merged; PDF created; Emails Sent: [To: sunilhapse9@gmail.com]; Run via form trigger as shindebhagwat1982@gmail.com; Timestamp: Feb 10 2021 11:33 AM</t>
  </si>
  <si>
    <t>nanaundepatil@gmail.com</t>
  </si>
  <si>
    <t>Harshal Unde</t>
  </si>
  <si>
    <t>P.V.P junior college</t>
  </si>
  <si>
    <t>Have you been able you are join fast and efficient way to all those people whom you doing joining the team are not filtered into your account can be come fast as possible</t>
  </si>
  <si>
    <t>15vkFrKEYl0n8PqIEnQXuOLhtHgIjgnHS</t>
  </si>
  <si>
    <t>https://drive.google.com/file/d/15vkFrKEYl0n8PqIEnQXuOLhtHgIjgnHS/view?usp=drivesdk</t>
  </si>
  <si>
    <t>Document successfully created; Document successfully merged; PDF created; Emails Sent: [To: nanaundepatil@gmail.com]; Run via form trigger as shindebhagwat1982@gmail.com; Timestamp: Feb 11 2021 7:37 AM</t>
  </si>
  <si>
    <t>ravitakamble2018@gmail.com</t>
  </si>
  <si>
    <t>Ravita janardhan kamble</t>
  </si>
  <si>
    <t>MBCL</t>
  </si>
  <si>
    <t>1Xa6lou1dAmowR-UKcJ3WsLlF_rGwbE1-</t>
  </si>
  <si>
    <t>https://drive.google.com/file/d/1Xa6lou1dAmowR-UKcJ3WsLlF_rGwbE1-/view?usp=drivesdk</t>
  </si>
  <si>
    <t>Document successfully created; Document successfully merged; PDF created; Emails Sent: [To: ravitakamble2018@gmail.com]; Run via form trigger as shindebhagwat1982@gmail.com; Timestamp: Feb 11 2021 9:11 AM</t>
  </si>
  <si>
    <t>devrambhangare95@gmail.com</t>
  </si>
  <si>
    <t>Bhangare Deoram Dinkar</t>
  </si>
  <si>
    <t>Swami sahajanand bharti college of education, shrirampur</t>
  </si>
  <si>
    <t>हा उपक्रम खूप चांगला व तरुण पिढीला दिशादर्शक आहे. या उपक्रमातून तरुणांमध्ये निश्चितच वाचनाची आवड निर्माण होईल. हा उपक्रम दरवर्षी चालू असणे गरजेचे आहे.</t>
  </si>
  <si>
    <t>1aPeiKxZuIb8EF0Hqo5zcKkaefl5oBvZj</t>
  </si>
  <si>
    <t>https://drive.google.com/file/d/1aPeiKxZuIb8EF0Hqo5zcKkaefl5oBvZj/view?usp=drivesdk</t>
  </si>
  <si>
    <t>Document successfully created; Document successfully merged; PDF created; Emails Sent: [To: devrambhangare95@gmail.com]; Run via form trigger as shindebhagwat1982@gmail.com; Timestamp: Feb 12 2021 9:45 AM</t>
  </si>
  <si>
    <t>ashoktikhe73@gmail.com</t>
  </si>
  <si>
    <t>विवेक अशोककुमार तिखे</t>
  </si>
  <si>
    <t>नूतन माध्य.व उच्च माध्य.विद्यालय मिरजगाव.</t>
  </si>
  <si>
    <t>छान उपक्रम</t>
  </si>
  <si>
    <t>1wMkkxdEyUj2oSfMBgNrdfq7Oy95ZP0Hp</t>
  </si>
  <si>
    <t>https://drive.google.com/file/d/1wMkkxdEyUj2oSfMBgNrdfq7Oy95ZP0Hp/view?usp=drivesdk</t>
  </si>
  <si>
    <t>Document successfully created; Document successfully merged; PDF created; Emails Sent: [To: ashoktikhe73@gmail.com]; Run via form trigger as shindebhagwat1982@gmail.com; Timestamp: Feb 12 2021 10:59 AM</t>
  </si>
  <si>
    <t>vilasbandgar@gmail.com</t>
  </si>
  <si>
    <t>डॉ. विलास भानुदास बंडगर</t>
  </si>
  <si>
    <t>उमा शिक्षणशास्त्र महाविद्यालय बी. एड. पंढरपूर</t>
  </si>
  <si>
    <t>1ZiPE5eSu3xMziNj8mT7cunQhszpcCEMI</t>
  </si>
  <si>
    <t>https://drive.google.com/file/d/1ZiPE5eSu3xMziNj8mT7cunQhszpcCEMI/view?usp=drivesdk</t>
  </si>
  <si>
    <t>Document successfully created; Document successfully merged; PDF created; Emails Sent: [To: vilasbandgar@gmail.com]; Run via form trigger as shindebhagwat1982@gmail.com; Timestamp: Feb 12 2021 11:26 AM</t>
  </si>
  <si>
    <t>nisarpinjari965@gmail.com</t>
  </si>
  <si>
    <t xml:space="preserve">Arts science commerce college of rahuri </t>
  </si>
  <si>
    <t>1KEItooJZvtiWBh768PV_Wmem1lUjOO51</t>
  </si>
  <si>
    <t>https://drive.google.com/file/d/1KEItooJZvtiWBh768PV_Wmem1lUjOO51/view?usp=drivesdk</t>
  </si>
  <si>
    <t>Document successfully created; Document successfully merged; PDF created; Emails Sent: [To: nisarpinjari965@gmail.com]; Run via form trigger as shindebhagwat1982@gmail.com; Timestamp: Feb 12 2021 11:37 AM</t>
  </si>
  <si>
    <t>saritathorat88@ggmail.com</t>
  </si>
  <si>
    <t>Thorat Anup Chandrakant</t>
  </si>
  <si>
    <t xml:space="preserve">Rahuri college </t>
  </si>
  <si>
    <t xml:space="preserve">काही नाही. </t>
  </si>
  <si>
    <t>1fZyT25jbL-GyoavrYo1qFl7_a6fm3WWx</t>
  </si>
  <si>
    <t>https://drive.google.com/file/d/1fZyT25jbL-GyoavrYo1qFl7_a6fm3WWx/view?usp=drivesdk</t>
  </si>
  <si>
    <t>Document successfully created; Document successfully merged; PDF created; Emails Sent: [To: saritathorat88@ggmail.com]; Run via form trigger as shindebhagwat1982@gmail.com; Timestamp: Feb 12 2021 11:40 AM</t>
  </si>
  <si>
    <t>prathamsuryawanshisuryawanshi@gmail.com</t>
  </si>
  <si>
    <t>Pratham santosh suryawanshi</t>
  </si>
  <si>
    <t>1q4b5YSdm_Oo_-bVc541UvoAFBH2OJAmR</t>
  </si>
  <si>
    <t>https://drive.google.com/file/d/1q4b5YSdm_Oo_-bVc541UvoAFBH2OJAmR/view?usp=drivesdk</t>
  </si>
  <si>
    <t>Document successfully created; Document successfully merged; PDF created; Emails Sent: [To: prathamsuryawanshisuryawanshi@gmail.com]; Run via form trigger as shindebhagwat1982@gmail.com; Timestamp: Feb 12 2021 11:41 AM</t>
  </si>
  <si>
    <t>gagarepratiksha@gamil.com</t>
  </si>
  <si>
    <t xml:space="preserve">हो हवे आहे </t>
  </si>
  <si>
    <t>Adv collage rahuri</t>
  </si>
  <si>
    <t>हे मला मस्त आहे</t>
  </si>
  <si>
    <t>1a1pHyjwhMmP7T3gRBjYs1TI8i0HtrOgc</t>
  </si>
  <si>
    <t>https://drive.google.com/file/d/1a1pHyjwhMmP7T3gRBjYs1TI8i0HtrOgc/view?usp=drivesdk</t>
  </si>
  <si>
    <t>Document successfully created; Document successfully merged; PDF created; Emails Sent: [To: gagarepratiksha@gamil.com]; Run via form trigger as shindebhagwat1982@gmail.com; Timestamp: Feb 12 2021 11:46 AM</t>
  </si>
  <si>
    <t>aniketdhamane1111@gmail.com</t>
  </si>
  <si>
    <t>अनिकेत धामणे</t>
  </si>
  <si>
    <t>हा उपक्रम मुलांना वाचाना कडे लक्ष वेधून घेतो</t>
  </si>
  <si>
    <t>1r5_5uyinov2w86motEtjfANEkXhXdJ-j</t>
  </si>
  <si>
    <t>https://drive.google.com/file/d/1r5_5uyinov2w86motEtjfANEkXhXdJ-j/view?usp=drivesdk</t>
  </si>
  <si>
    <t>Document successfully created; Document successfully merged; PDF created; Emails Sent: [To: aniketdhamane1111@gmail.com]; Run via form trigger as shindebhagwat1982@gmail.com; Timestamp: Feb 12 2021 11:50 AM</t>
  </si>
  <si>
    <t>gaykwadvivek574@gmail.com</t>
  </si>
  <si>
    <t xml:space="preserve">गायकवाड विवेक किशोर </t>
  </si>
  <si>
    <t xml:space="preserve">रामदास पाटील धुमाळ college rahuri </t>
  </si>
  <si>
    <t>1FptIMFZ_kmGX8J-iLYe04BG0ol1jSGgP</t>
  </si>
  <si>
    <t>https://drive.google.com/file/d/1FptIMFZ_kmGX8J-iLYe04BG0ol1jSGgP/view?usp=drivesdk</t>
  </si>
  <si>
    <t>Document successfully created; Document successfully merged; PDF created; Emails Sent: [To: gaykwadvivek574@gmail.com]; Run via form trigger as shindebhagwat1982@gmail.com; Timestamp: Feb 12 2021 11:51 AM</t>
  </si>
  <si>
    <t>punammehetre100@gmail.com</t>
  </si>
  <si>
    <t xml:space="preserve">Mehetre punam Rajendra </t>
  </si>
  <si>
    <t xml:space="preserve">Sangamner clg sangamner </t>
  </si>
  <si>
    <t>_</t>
  </si>
  <si>
    <t>1J1z9nwxyB7iGhFgvphV637Khs-grLI2Y</t>
  </si>
  <si>
    <t>https://drive.google.com/file/d/1J1z9nwxyB7iGhFgvphV637Khs-grLI2Y/view?usp=drivesdk</t>
  </si>
  <si>
    <t>Document successfully created; Document successfully merged; PDF created; Emails Sent: [To: punammehetre100@gmail.com]; Run via form trigger as shindebhagwat1982@gmail.com; Timestamp: Feb 12 2021 11:55 AM</t>
  </si>
  <si>
    <t>nileshdshindw111@gamil.com</t>
  </si>
  <si>
    <t xml:space="preserve">निलेश दत्तात्रय शिंदे </t>
  </si>
  <si>
    <t xml:space="preserve">लोकनेते  रामदास पाटील धुमाळ महाविद्यालय </t>
  </si>
  <si>
    <t>हा उपक्रम  खुप सुंदर आहे</t>
  </si>
  <si>
    <t>1GcJBzBaGQ97tA3CGmpd0oqYwOIjC5oPl</t>
  </si>
  <si>
    <t>https://drive.google.com/file/d/1GcJBzBaGQ97tA3CGmpd0oqYwOIjC5oPl/view?usp=drivesdk</t>
  </si>
  <si>
    <t>Document successfully created; Document successfully merged; PDF created; Emails Sent: [To: nileshdshindw111@gamil.com]; Run via form trigger as shindebhagwat1982@gmail.com; Timestamp: Feb 12 2021 11:59 AM</t>
  </si>
  <si>
    <t>mahendrabhalke9@gmail.com</t>
  </si>
  <si>
    <t>Mahendra Santosh Bhalke</t>
  </si>
  <si>
    <t>Loknete Ramdas Patil Dhumal</t>
  </si>
  <si>
    <t>हा उपक्रम खूप छान आहे.</t>
  </si>
  <si>
    <t>1f5IWsiNf9_An6IO792eQP1i33ykmmsWP</t>
  </si>
  <si>
    <t>https://drive.google.com/file/d/1f5IWsiNf9_An6IO792eQP1i33ykmmsWP/view?usp=drivesdk</t>
  </si>
  <si>
    <t>Document successfully created; Document successfully merged; PDF created; Emails Sent: [To: mahendrabhalke9@gmail.com]; Run via form trigger as shindebhagwat1982@gmail.com; Timestamp: Feb 12 2021 12:00 PM</t>
  </si>
  <si>
    <t>vaishnavibhosale68@gmail.com</t>
  </si>
  <si>
    <t>Vaishnavi bhosale</t>
  </si>
  <si>
    <t>New Arts &amp; Commerce College Ahmednagar</t>
  </si>
  <si>
    <t xml:space="preserve">खूप छान कल्पना आहे. 
</t>
  </si>
  <si>
    <t>1SkiLblU5VN4VRcdACZEIcJxXOFbHvzDO</t>
  </si>
  <si>
    <t>https://drive.google.com/file/d/1SkiLblU5VN4VRcdACZEIcJxXOFbHvzDO/view?usp=drivesdk</t>
  </si>
  <si>
    <t>Document successfully created; Document successfully merged; PDF created; Emails Sent: [To: vaishnavibhosale68@gmail.com]; Run via form trigger as shindebhagwat1982@gmail.com; Timestamp: Feb 12 2021 12:01 PM</t>
  </si>
  <si>
    <t>ajaypagare377@gmail.com</t>
  </si>
  <si>
    <t>KGA</t>
  </si>
  <si>
    <t xml:space="preserve">भारी आहे विचारांची देवाण घेवाण होती
</t>
  </si>
  <si>
    <t>1nslVMf3mRnTOd7kXfpKG2kMBrTiZEgxk</t>
  </si>
  <si>
    <t>https://drive.google.com/file/d/1nslVMf3mRnTOd7kXfpKG2kMBrTiZEgxk/view?usp=drivesdk</t>
  </si>
  <si>
    <t>Document successfully created; Document successfully merged; PDF created; Emails Sent: [To: ajaypagare377@gmail.com]; Run via form trigger as shindebhagwat1982@gmail.com; Timestamp: Feb 12 2021 12:02 PM</t>
  </si>
  <si>
    <t>khaireyash770@gmail.com</t>
  </si>
  <si>
    <t>यश सोमनाथ खैरे</t>
  </si>
  <si>
    <t>लोकनेते रामदास पाटील धुमाळ कला विज्ञान आणि वाणिज्य महाविद्यालय राहुरी</t>
  </si>
  <si>
    <t xml:space="preserve">Very good </t>
  </si>
  <si>
    <t>1Uk6zx3O0_P7RymHi6dIfwqnYC6PgdRrR</t>
  </si>
  <si>
    <t>https://drive.google.com/file/d/1Uk6zx3O0_P7RymHi6dIfwqnYC6PgdRrR/view?usp=drivesdk</t>
  </si>
  <si>
    <t>Document successfully created; Document successfully merged; PDF created; Emails Sent: [To: khaireyash770@gmail.com]; Run via form trigger as shindebhagwat1982@gmail.com; Timestamp: Feb 12 2021 12:05 PM</t>
  </si>
  <si>
    <t>kalenikhil834@gmail.com</t>
  </si>
  <si>
    <t>Arts. science. Commerce. College RAHURI....</t>
  </si>
  <si>
    <t>अति उत्तम आहे हा उपक्रम....</t>
  </si>
  <si>
    <t>14ePT7fB4yfLZn64POSjixMMFBdnM4ame</t>
  </si>
  <si>
    <t>https://drive.google.com/file/d/14ePT7fB4yfLZn64POSjixMMFBdnM4ame/view?usp=drivesdk</t>
  </si>
  <si>
    <t>Document successfully created; Document successfully merged; PDF created; Emails Sent: [To: kalenikhil834@gmail.com]; Run via form trigger as shindebhagwat1982@gmail.com; Timestamp: Feb 12 2021 12:05 PM</t>
  </si>
  <si>
    <t>manojghodekar1112@gmail.com</t>
  </si>
  <si>
    <t>Ghodekar Manoj Navnath</t>
  </si>
  <si>
    <t>Loknete Ramdas Patil Dhumal arts commerce and saince college ,Rahuri</t>
  </si>
  <si>
    <t>हा उपक्रम खूप चांगला आहे कारण या उपक्रम राबविल्या मुळे मुलांमध्ये वेगवेगळ्या प्रश्नाच्या माध्यमातून शिकण्यास मिळते जनरल नॉलेज सारख्या विषयाचे ज्ञान मिळते</t>
  </si>
  <si>
    <t>1krBsOHlG5kGOXZK58xWB6ajsHfANrgdW</t>
  </si>
  <si>
    <t>https://drive.google.com/file/d/1krBsOHlG5kGOXZK58xWB6ajsHfANrgdW/view?usp=drivesdk</t>
  </si>
  <si>
    <t>Document successfully created; Document successfully merged; PDF created; Emails Sent: [To: manojghodekar1112@gmail.com]; Run via form trigger as shindebhagwat1982@gmail.com; Timestamp: Feb 12 2021 12:06 PM</t>
  </si>
  <si>
    <t>abwaghmare001@gmail.com</t>
  </si>
  <si>
    <t>Achyut bhausaheb waghmare</t>
  </si>
  <si>
    <t>New art science and commerce College ahamdnagar</t>
  </si>
  <si>
    <t>हा उपक्रमाचा खूप चांगला अनुभव आला आहे
याच खूप मोठा फा आहे</t>
  </si>
  <si>
    <t>1xsGAr6tCfgGqiKMQljyo7GzduFb5XXF1</t>
  </si>
  <si>
    <t>https://drive.google.com/file/d/1xsGAr6tCfgGqiKMQljyo7GzduFb5XXF1/view?usp=drivesdk</t>
  </si>
  <si>
    <t>Document successfully created; Document successfully merged; PDF created; Emails Sent: [To: abwaghmare001@gmail.com]; Run via form trigger as shindebhagwat1982@gmail.com; Timestamp: Feb 12 2021 12:07 PM</t>
  </si>
  <si>
    <t>pratikshamehetre22@gmail.com</t>
  </si>
  <si>
    <t>मेहेञे प्रतिक्षा राजेंद्र</t>
  </si>
  <si>
    <t>रामदास पाटील धूमाळ आर्ट्स सायन्स कॉमर्स राहुरी कॉलेज</t>
  </si>
  <si>
    <t>नवीन गोष्टी वाचायला मिळाल्या</t>
  </si>
  <si>
    <t>1K7F1Jsri0j2gppmQxjwkqYiQrnNylOxs</t>
  </si>
  <si>
    <t>https://drive.google.com/file/d/1K7F1Jsri0j2gppmQxjwkqYiQrnNylOxs/view?usp=drivesdk</t>
  </si>
  <si>
    <t>Document successfully created; Document successfully merged; PDF created; Emails Sent: [To: pratikshamehetre22@gmail.com]; Run via form trigger as shindebhagwat1982@gmail.com; Timestamp: Feb 12 2021 12:10 PM</t>
  </si>
  <si>
    <t>tanpureraju586@email.com</t>
  </si>
  <si>
    <t>आर्ट, सायन्स, आणि वाणिज्य महाविद्यालय राहुरी</t>
  </si>
  <si>
    <t>मला हा उपक्रम खूप आवडला आहे. मला हे सर्व वाचायला खूप आवडले. पण सर्वात जास्त आवडलेला लेख म्हणजे `अल्लाउददीनचा दिवा`हा आहे कारण लेखक कुमार केतकर यांनी सांगितले आहे की या पिढीला हे सर्व मिळाले ते गेल्या पाच-सात वर्षात! आपल्या हातात जणू अल्लाउद्दीनचा दिवाच आला आहे आणि त्यातुन जन्माला आलेला हा उदार व दयाळू राक्षस आता आपले सर्व प्रश्न सोडविल नोकरी पासून छोकरीपर्यत! अशा भ्रमाने या युवा वर आता गारुड केले आहे परंतु अल्लाउद्दीनचा तो मदतशील राक्षस हां- हां म्हणता विद्रुप आणि काहीसा क्रुर व उग्र रुप धारण करू लागला हा लेख मला खूप आवडला आहे</t>
  </si>
  <si>
    <t>1B0Xx2GRMAmn8EQ6hRqYQLIbtcUkGqd8U</t>
  </si>
  <si>
    <t>https://drive.google.com/file/d/1B0Xx2GRMAmn8EQ6hRqYQLIbtcUkGqd8U/view?usp=drivesdk</t>
  </si>
  <si>
    <t>Document successfully created; Document successfully merged; PDF created; Emails Sent: [To: tanpureraju586@email.com]; Run via form trigger as shindebhagwat1982@gmail.com; Timestamp: Feb 12 2021 12:13 PM</t>
  </si>
  <si>
    <t>shrikantchavan149@gmail.com</t>
  </si>
  <si>
    <t xml:space="preserve">श्रीकांत नानासाहेब चव्हाण </t>
  </si>
  <si>
    <t>loknete ramdas patil dhumal arts science &amp; commerce college rahuri</t>
  </si>
  <si>
    <t xml:space="preserve">हा उपक्रम खुप छान आहे </t>
  </si>
  <si>
    <t>1Pv7S_Vtz6QsobrDOU9EQa_R6ocuaAs-5</t>
  </si>
  <si>
    <t>https://drive.google.com/file/d/1Pv7S_Vtz6QsobrDOU9EQa_R6ocuaAs-5/view?usp=drivesdk</t>
  </si>
  <si>
    <t>Document successfully created; Document successfully merged; PDF created; Emails Sent: [To: shrikantchavan149@gmail.com]; Run via form trigger as shindebhagwat1982@gmail.com; Timestamp: Feb 12 2021 12:17 PM</t>
  </si>
  <si>
    <t>atulmhase164@gmail.com</t>
  </si>
  <si>
    <t xml:space="preserve">अतुल श्रावण म्हसे </t>
  </si>
  <si>
    <t>रामदास पाटील धुमाळ कला वाणिज्य &amp;विज्ञान महाविद्यालय ,राहुरी</t>
  </si>
  <si>
    <t xml:space="preserve">हा उपक्रम एकदम मस्त असून यातून भरपूर ज्ञान  मिळण्याचा प्रयत्न होतो. हा उपक्रम आम्हाला खूप आवडला धन्यवाद.
</t>
  </si>
  <si>
    <t>1SKWr5XJQTvx-jLNQic9zxmVYSczQ1ZGF</t>
  </si>
  <si>
    <t>https://drive.google.com/file/d/1SKWr5XJQTvx-jLNQic9zxmVYSczQ1ZGF/view?usp=drivesdk</t>
  </si>
  <si>
    <t>Document successfully created; Document successfully merged; PDF created; Emails Sent: [To: atulmhase164@gmail.com]; Run via form trigger as shindebhagwat1982@gmail.com; Timestamp: Feb 12 2021 12:18 PM</t>
  </si>
  <si>
    <t>motegayatri09@gmail.com</t>
  </si>
  <si>
    <t xml:space="preserve">मोटे गायत्री गणेश </t>
  </si>
  <si>
    <t>Loknete Ramdas Patil Dhumal Art , Science and Commerce college rahuri</t>
  </si>
  <si>
    <t>According to me this is a good project</t>
  </si>
  <si>
    <t>1Y3fNXX0J0uTAoHezQvTLRM5MsTqSGvrX</t>
  </si>
  <si>
    <t>https://drive.google.com/file/d/1Y3fNXX0J0uTAoHezQvTLRM5MsTqSGvrX/view?usp=drivesdk</t>
  </si>
  <si>
    <t>Document successfully created; Document successfully merged; PDF created; Emails Sent: [To: motegayatri09@gmail.com]; Run via form trigger as shindebhagwat1982@gmail.com; Timestamp: Feb 12 2021 12:21 PM</t>
  </si>
  <si>
    <t>sachinsabale0526@gmail.com</t>
  </si>
  <si>
    <t>प्रगती विद्यालय राहुरी</t>
  </si>
  <si>
    <t xml:space="preserve">या उपक्रमामुळे चांगले न्यान मिळतात
</t>
  </si>
  <si>
    <t>1l0F0RtqBf_VGha69oQoJGS22I6H7OSSY</t>
  </si>
  <si>
    <t>https://drive.google.com/file/d/1l0F0RtqBf_VGha69oQoJGS22I6H7OSSY/view?usp=drivesdk</t>
  </si>
  <si>
    <t>Document successfully created; Document successfully merged; PDF created; Emails Sent: [To: sachinsabale0526@gmail.com]; Run via form trigger as shindebhagwat1982@gmail.com; Timestamp: Feb 12 2021 12:22 PM</t>
  </si>
  <si>
    <t>gayatridushing0@gmail.com</t>
  </si>
  <si>
    <t xml:space="preserve"> दुशिंग गायत्री देविदास</t>
  </si>
  <si>
    <t>ARTS COMMERCE &amp;SCLENCE COLLEGE SONAl</t>
  </si>
  <si>
    <t>वाचन हे भारी आहे मला वाचन खूपआवडते</t>
  </si>
  <si>
    <t>1U5boB3t--K2jaHtS8QS_bCU2TRjR9csj</t>
  </si>
  <si>
    <t>https://drive.google.com/file/d/1U5boB3t--K2jaHtS8QS_bCU2TRjR9csj/view?usp=drivesdk</t>
  </si>
  <si>
    <t>Document successfully created; Document successfully merged; PDF created; Emails Sent: [To: gayatridushing0@gmail.com]; Run via form trigger as shindebhagwat1982@gmail.com; Timestamp: Feb 12 2021 12:22 PM</t>
  </si>
  <si>
    <t>rushikeshbhujadi@email.comrajuri</t>
  </si>
  <si>
    <t>ऋषिकेश संदिप भुजाडी</t>
  </si>
  <si>
    <t xml:space="preserve">लोकनेते रामदास धुमाळ पाटील </t>
  </si>
  <si>
    <t xml:space="preserve">या उपक्रमातून मला पुस्तके वाचण्याची आवड निर्माण झाली आहे. तसेच या उपक्रमातून माझ्या भावी जीवनात   खुप फायदा झाला आहे. </t>
  </si>
  <si>
    <t>1OccDhzzkIAIli2xTOKj3RCFQ2dILLnOx</t>
  </si>
  <si>
    <t>https://drive.google.com/file/d/1OccDhzzkIAIli2xTOKj3RCFQ2dILLnOx/view?usp=drivesdk</t>
  </si>
  <si>
    <t>Document successfully created; Document successfully merged; PDF created; Emails Sent: [To: rushikeshbhujadi@email.comrajuri]; Run via form trigger as shindebhagwat1982@gmail.com; Timestamp: Feb 12 2021 12:26 PM</t>
  </si>
  <si>
    <t>yogirajpagare313143@gmail.com</t>
  </si>
  <si>
    <t>डॉ. योगेश भाऊसाहेब पगारे</t>
  </si>
  <si>
    <t xml:space="preserve">Svnt's college of ayurveda </t>
  </si>
  <si>
    <t>अतीशय चांगला उपक्रम असून असा उपक्रम सतत राबविला पाहिजे</t>
  </si>
  <si>
    <t>1D9K1bUjdXVPqY_sMwoWSRhQKE-bMaSJO</t>
  </si>
  <si>
    <t>https://drive.google.com/file/d/1D9K1bUjdXVPqY_sMwoWSRhQKE-bMaSJO/view?usp=drivesdk</t>
  </si>
  <si>
    <t>Document successfully created; Document successfully merged; PDF created; Emails Sent: [To: yogirajpagare313143@gmail.com]; Run via form trigger as shindebhagwat1982@gmail.com; Timestamp: Feb 12 2021 12:27 PM</t>
  </si>
  <si>
    <t>rohanghanghav3@gmail.com</t>
  </si>
  <si>
    <t>Ghanghav Rohan Ashok</t>
  </si>
  <si>
    <t xml:space="preserve">Mala prashan sodun kup chan vatle 
</t>
  </si>
  <si>
    <t>1NayPWXNKT1YPQqb0KKmxT8m4FDLB1-7W</t>
  </si>
  <si>
    <t>https://drive.google.com/file/d/1NayPWXNKT1YPQqb0KKmxT8m4FDLB1-7W/view?usp=drivesdk</t>
  </si>
  <si>
    <t>Document successfully created; Document successfully merged; PDF created; Emails Sent: [To: rohanghanghav3@gmail.com]; Run via form trigger as shindebhagwat1982@gmail.com; Timestamp: Feb 12 2021 12:28 PM</t>
  </si>
  <si>
    <t>tejasgode7@gmail.com</t>
  </si>
  <si>
    <t>Gode Tejas Nanasaheb</t>
  </si>
  <si>
    <t>Loknete Ramdas Patil arts science and commerce college</t>
  </si>
  <si>
    <t>स्पर्धा परीक्षा साठी उपयुक्त आहे ..</t>
  </si>
  <si>
    <t>10l403n2nYC4LV5oa39DQOz2UJx1NJLsO</t>
  </si>
  <si>
    <t>https://drive.google.com/file/d/10l403n2nYC4LV5oa39DQOz2UJx1NJLsO/view?usp=drivesdk</t>
  </si>
  <si>
    <t>Document successfully created; Document successfully merged; PDF created; Emails Sent: [To: tejasgode7@gmail.com]; Run via form trigger as shindebhagwat1982@gmail.com; Timestamp: Feb 12 2021 12:35 PM</t>
  </si>
  <si>
    <t>ganeshwarale2004@gmail.com</t>
  </si>
  <si>
    <t>गणेश शहाजी वराळे</t>
  </si>
  <si>
    <t xml:space="preserve">Kala vigyan vanijya Mahavidyalaya </t>
  </si>
  <si>
    <t>Ok</t>
  </si>
  <si>
    <t>1pjhD8-UHmdY0lCRG1aP4ZPx2cW7Ww0Uq</t>
  </si>
  <si>
    <t>https://drive.google.com/file/d/1pjhD8-UHmdY0lCRG1aP4ZPx2cW7Ww0Uq/view?usp=drivesdk</t>
  </si>
  <si>
    <t>Document successfully created; Document successfully merged; PDF created; Emails Sent: [To: ganeshwarale2004@gmail.com]; Run via form trigger as shindebhagwat1982@gmail.com; Timestamp: Feb 12 2021 12:36 PM</t>
  </si>
  <si>
    <t>shubhamgunjal24298@gmail.com</t>
  </si>
  <si>
    <t>शुभम लक्ष्मणराव गुंजाळ</t>
  </si>
  <si>
    <t>Arts,Science &amp; Commerce Collage,Rahuri.</t>
  </si>
  <si>
    <t>नमस्कार सर,
हा उपक्रम अतिशय योग्य आहे, कारण या उपक्रमाव्दारे जनरल नॉलेज वाढू शकते.
आणखी असेच नवीन नवीन उपक्रम राबविले पाहिजे, जेणेकरून विद्यार्थ्यांना याचा मोठ्या प्रमाणात फायदा होईल.</t>
  </si>
  <si>
    <t>1ivezPILQKVGBva-qSJqPtPDSIGC_4Hsa</t>
  </si>
  <si>
    <t>https://drive.google.com/file/d/1ivezPILQKVGBva-qSJqPtPDSIGC_4Hsa/view?usp=drivesdk</t>
  </si>
  <si>
    <t>Document successfully created; Document successfully merged; PDF created; Emails Sent: [To: shubhamgunjal24298@gmail.com]; Run via form trigger as shindebhagwat1982@gmail.com; Timestamp: Feb 12 2021 12:38 PM</t>
  </si>
  <si>
    <t>machhindratambe3@gmail.com</t>
  </si>
  <si>
    <t>Machhindra raosaheb tambe</t>
  </si>
  <si>
    <t xml:space="preserve">या उपक्रमा मुळे विद्यार्थ्यांमध्ये वाचनाची आवड निर्माण होत आहे त्या मुळे या उपक्रमातून समाज प्रभोधन होत आहे </t>
  </si>
  <si>
    <t>1Xhx2gpsPhmZPBo9g6_3M6ypz_NPZ7O9g</t>
  </si>
  <si>
    <t>https://drive.google.com/file/d/1Xhx2gpsPhmZPBo9g6_3M6ypz_NPZ7O9g/view?usp=drivesdk</t>
  </si>
  <si>
    <t>Document successfully created; Document successfully merged; PDF created; Emails Sent: [To: machhindratambe3@gmail.com]; Run via form trigger as shindebhagwat1982@gmail.com; Timestamp: Feb 12 2021 12:39 PM</t>
  </si>
  <si>
    <t>golandeshrikant1999@gmail.com</t>
  </si>
  <si>
    <t>Golande Shrikant Suresh</t>
  </si>
  <si>
    <t>A. S. C College Rahuri Dist. Ahemadnagar</t>
  </si>
  <si>
    <t>या उपक्रम</t>
  </si>
  <si>
    <t>1hKp7rUXtpYDb9w3a4LqPNtk0tMZDQimy</t>
  </si>
  <si>
    <t>https://drive.google.com/file/d/1hKp7rUXtpYDb9w3a4LqPNtk0tMZDQimy/view?usp=drivesdk</t>
  </si>
  <si>
    <t>Document successfully created; Document successfully merged; PDF created; Emails Sent: [To: golandeshrikant1999@gmail.com]; Run via form trigger as shindebhagwat1982@gmail.com; Timestamp: Feb 12 2021 12:43 PM</t>
  </si>
  <si>
    <t>kolekarprasad5122@gmail.com</t>
  </si>
  <si>
    <t xml:space="preserve"> प्रसाद आसाराम कोळेकर</t>
  </si>
  <si>
    <t>Loknete ramdas pati dhumal arts, science &amp;commerce college Rahuri</t>
  </si>
  <si>
    <t xml:space="preserve">Very nice project
</t>
  </si>
  <si>
    <t>1wsqd16VN6w7ffeIQvAzgfUN24FUPEkwv</t>
  </si>
  <si>
    <t>https://drive.google.com/file/d/1wsqd16VN6w7ffeIQvAzgfUN24FUPEkwv/view?usp=drivesdk</t>
  </si>
  <si>
    <t>Document successfully created; Document successfully merged; PDF created; Emails Sent: [To: kolekarprasad5122@gmail.com]; Run via form trigger as shindebhagwat1982@gmail.com; Timestamp: Feb 12 2021 12:50 PM</t>
  </si>
  <si>
    <t>kaifbagwan706@gmail.com</t>
  </si>
  <si>
    <t>लोकनेते  रामदास पाटील धुमाळ महाविद्यालय राहुरी</t>
  </si>
  <si>
    <t xml:space="preserve">या उपक्रमाच्या माध्यमातून जनरल नॉलेज ची माहिती मिळते 
</t>
  </si>
  <si>
    <t>1_0hnq36cBhRzgML4jiogHvyNYr0FhDKP</t>
  </si>
  <si>
    <t>https://drive.google.com/file/d/1_0hnq36cBhRzgML4jiogHvyNYr0FhDKP/view?usp=drivesdk</t>
  </si>
  <si>
    <t>Document successfully created; Document successfully merged; PDF created; Emails Sent: [To: kaifbagwan706@gmail.com]; Run via form trigger as shindebhagwat1982@gmail.com; Timestamp: Feb 12 2021 12:52 PM</t>
  </si>
  <si>
    <t>nalkarharsh@Gmail.com</t>
  </si>
  <si>
    <t>नालकर हर्षद कचरू</t>
  </si>
  <si>
    <t>लोकनेते रामदास पाटील धुमाळ राहुरी कॉलेज</t>
  </si>
  <si>
    <t>1VR-AgRdSP-uJSG9uyIP8A13Box2lNhsy</t>
  </si>
  <si>
    <t>https://drive.google.com/file/d/1VR-AgRdSP-uJSG9uyIP8A13Box2lNhsy/view?usp=drivesdk</t>
  </si>
  <si>
    <t>Document successfully created; Document successfully merged; PDF created; Emails Sent: [To: nalkarharsh@Gmail.com]; Run via form trigger as shindebhagwat1982@gmail.com; Timestamp: Feb 12 2021 1:20 PM</t>
  </si>
  <si>
    <t>shirsathbhakti2002@gmail.com</t>
  </si>
  <si>
    <t>भक्ती अनिल शिरसाठ</t>
  </si>
  <si>
    <t xml:space="preserve">पेमराज सारडा कॉलेज , अहमदनगर </t>
  </si>
  <si>
    <t>मला हा उपक्रम खूप आवडला ..उत्तम पुस्तकाच्या वाचनातून मानवी जीवन घडत असते ..वाचन हे एक महतत्वपूर्ण भाषिक कौशल्य आहे . या उपक्रमामुळे नवीन नवीन गोष्टी शिकता येतात ...पण यात काही बदल पण झाले पाहिजेत ..हा उपक्रम आजच्या युवा पिढी साठी खूप महत्त्वचा आहे ..त्यासाठी वाचनाची गोडी निर्माण झाली पाहिजे .तरच हे सर्व शक्य आहे  नवीन नवीन पुस्तके वाचून काहीतरी ज्ञान मिळवले पाहिजे .वाचन संस्कृती रुजवण्यासाठी पालक , शिक्षकानी विशेष प्रयत्न करणे गरजेचे आहे ..अशा प्रकारच्या उपक्रमामध्ये विद्यार्थांना सहभाग वाढवणे गरजेचे आहे ...</t>
  </si>
  <si>
    <t>1XqPi_c9sM5wkgYEka8RXm68-WZ51Nuil</t>
  </si>
  <si>
    <t>https://drive.google.com/file/d/1XqPi_c9sM5wkgYEka8RXm68-WZ51Nuil/view?usp=drivesdk</t>
  </si>
  <si>
    <t>Document successfully created; Document successfully merged; PDF created; Emails Sent: [To: shirsathbhakti2002@gmail.com]; Run via form trigger as shindebhagwat1982@gmail.com; Timestamp: Feb 12 2021 2:11 PM</t>
  </si>
  <si>
    <t>sonaltanpure58@gmail.com</t>
  </si>
  <si>
    <t>Sonal Rajendra Tanpure</t>
  </si>
  <si>
    <t>A.S.C College.Rahuri</t>
  </si>
  <si>
    <t>हा उपक्रम सोडवताना मला खूप आनंद झाला.</t>
  </si>
  <si>
    <t>1Z_jf7Thh26ylEyplGTnCCshYjFlWnY9k</t>
  </si>
  <si>
    <t>https://drive.google.com/file/d/1Z_jf7Thh26ylEyplGTnCCshYjFlWnY9k/view?usp=drivesdk</t>
  </si>
  <si>
    <t>Document successfully created; Document successfully merged; PDF created; Emails Sent: [To: sonaltanpure58@gmail.com]; Run via form trigger as shindebhagwat1982@gmail.com; Timestamp: Feb 12 2021 2:22 PM</t>
  </si>
  <si>
    <t>hindfira.yash@gmail.com</t>
  </si>
  <si>
    <t xml:space="preserve">यशवंत पोपट चव्हाण </t>
  </si>
  <si>
    <t xml:space="preserve">Karmaveer Bhaurao Patil Mahavidyalaya pandharpur </t>
  </si>
  <si>
    <t xml:space="preserve">अतिशय महत्त्वपूर्ण.. </t>
  </si>
  <si>
    <t>1dbNL15wWOJxjU4qowmYBRjbGf_qnL9f9</t>
  </si>
  <si>
    <t>https://drive.google.com/file/d/1dbNL15wWOJxjU4qowmYBRjbGf_qnL9f9/view?usp=drivesdk</t>
  </si>
  <si>
    <t>Document successfully created; Document successfully merged; PDF created; Emails Sent: [To: hindfira.yash@gmail.com]; Run via form trigger as shindebhagwat1982@gmail.com; Timestamp: Feb 12 2021 2:32 PM</t>
  </si>
  <si>
    <t>sanketunde3541@gmail.com</t>
  </si>
  <si>
    <t>उंडे संकेत यमनाथ</t>
  </si>
  <si>
    <t>ASCC ,Rahuri...</t>
  </si>
  <si>
    <t>चांगले शिकायला भेटले</t>
  </si>
  <si>
    <t>1IsonMjRlC9p8sMS-hTWXp0Cx9N7s0YPm</t>
  </si>
  <si>
    <t>https://drive.google.com/file/d/1IsonMjRlC9p8sMS-hTWXp0Cx9N7s0YPm/view?usp=drivesdk</t>
  </si>
  <si>
    <t>Document successfully created; Document successfully merged; PDF created; Emails Sent: [To: sanketunde3541@gmail.com]; Run via form trigger as shindebhagwat1982@gmail.com; Timestamp: Feb 12 2021 5:36 PM</t>
  </si>
  <si>
    <t>abolijadhav2709@gmail.com</t>
  </si>
  <si>
    <t>Aboli Babasaheb Jadhav</t>
  </si>
  <si>
    <t>Arts ,science and commerce college , Rahuri</t>
  </si>
  <si>
    <t xml:space="preserve">मी या उक्रमाअंतर्गत प्रश्न सोडवल्या मुळे  माझ्या जनरल नॉलेज मधे आणखी भर पडली . Thank you </t>
  </si>
  <si>
    <t>1amueWjnFpRRoUVC3qwo64d09FYLfsDls</t>
  </si>
  <si>
    <t>https://drive.google.com/file/d/1amueWjnFpRRoUVC3qwo64d09FYLfsDls/view?usp=drivesdk</t>
  </si>
  <si>
    <t>Document successfully created; Document successfully merged; PDF created; Emails Sent: [To: abolijadhav2709@gmail.com]; Run via form trigger as shindebhagwat1982@gmail.com; Timestamp: Feb 12 2021 7:06 PM</t>
  </si>
  <si>
    <t>satyambhingarkar@gmail.com</t>
  </si>
  <si>
    <t>Satyam Balasaheb Bhingarkar</t>
  </si>
  <si>
    <t>Loknete Ramdas patil Dhumal college</t>
  </si>
  <si>
    <t xml:space="preserve">प्रश्न खूप छान आहे मला सोडून चांगले वाटले पुढच्या वेळी मला ही प्रश्न  सोडविण्यासाठी टाका </t>
  </si>
  <si>
    <t>1maJqKvA_tzAjHatotfYwkh9ofBe1eUXj</t>
  </si>
  <si>
    <t>https://drive.google.com/file/d/1maJqKvA_tzAjHatotfYwkh9ofBe1eUXj/view?usp=drivesdk</t>
  </si>
  <si>
    <t>Document successfully created; Document successfully merged; PDF created; Emails Sent: [To: satyambhingarkar@gmail.com]; Run via form trigger as shindebhagwat1982@gmail.com; Timestamp: Feb 12 2021 8:57 PM</t>
  </si>
  <si>
    <t>prakashjare03@mail.com</t>
  </si>
  <si>
    <t>Dnyaneshwari Prakash Jare</t>
  </si>
  <si>
    <t>A.S.C. Collage Rahuri</t>
  </si>
  <si>
    <t>मी</t>
  </si>
  <si>
    <t>16AoGXX6tOV9xm0mt-f2m7tF6r8kHvOKf</t>
  </si>
  <si>
    <t>https://drive.google.com/file/d/16AoGXX6tOV9xm0mt-f2m7tF6r8kHvOKf/view?usp=drivesdk</t>
  </si>
  <si>
    <t>Document successfully created; Document successfully merged; PDF created; Emails Sent: [To: prakashjare03@mail.com]; Run via form trigger as shindebhagwat1982@gmail.com; Timestamp: Feb 12 2021 9:44 PM</t>
  </si>
  <si>
    <t>moremahesh406@gmail.com</t>
  </si>
  <si>
    <t>Mahesh Changdev More</t>
  </si>
  <si>
    <t>Sanjivani College Of Engineering Kopergoan</t>
  </si>
  <si>
    <t>छान उपक्रम आहे</t>
  </si>
  <si>
    <t>1Qr6iBAzgAeDTVhPsKiPaHmldCIcFbO2v</t>
  </si>
  <si>
    <t>https://drive.google.com/file/d/1Qr6iBAzgAeDTVhPsKiPaHmldCIcFbO2v/view?usp=drivesdk</t>
  </si>
  <si>
    <t>Document successfully created; Document successfully merged; PDF created; Emails Sent: [To: moremahesh406@gmail.com]; Run via form trigger as shindebhagwat1982@gmail.com; Timestamp: Feb 12 2021 9:48 PM</t>
  </si>
  <si>
    <t>divyajadhav163@gmail.com</t>
  </si>
  <si>
    <t>Divya anil jadhav</t>
  </si>
  <si>
    <t>Loknete ramdas patil dhumal arts science and commerce college rahuri</t>
  </si>
  <si>
    <t>छान आहे हा उपक्रम. माहिती मिळाली आम्हाला..</t>
  </si>
  <si>
    <t>1Vpdr3GX2dNBGjZTdPt8Mx707ZB-PmL6t</t>
  </si>
  <si>
    <t>https://drive.google.com/file/d/1Vpdr3GX2dNBGjZTdPt8Mx707ZB-PmL6t/view?usp=drivesdk</t>
  </si>
  <si>
    <t>Document successfully created; Document successfully merged; PDF created; Emails Sent: [To: divyajadhav163@gmail.com]; Run via form trigger as shindebhagwat1982@gmail.com; Timestamp: Feb 12 2021 10:06 PM</t>
  </si>
  <si>
    <t>aniketwaghnare64@gmail.com</t>
  </si>
  <si>
    <t>Aniket Balasaheb waghamare</t>
  </si>
  <si>
    <t>Hha upkram khup chan hota asech upkram ya pudhehi rabavale pahije 
thank you</t>
  </si>
  <si>
    <t>1240GWebFBQk-lDYb0OzsdtSw5uyz8Z2e</t>
  </si>
  <si>
    <t>https://drive.google.com/file/d/1240GWebFBQk-lDYb0OzsdtSw5uyz8Z2e/view?usp=drivesdk</t>
  </si>
  <si>
    <t>Document successfully created; Document successfully merged; PDF created; Emails Sent: [To: aniketwaghnare64@gmail.com]; Run via form trigger as shindebhagwat1982@gmail.com; Timestamp: Feb 12 2021 10:14 PM</t>
  </si>
  <si>
    <t>shubhamkumbhar2017@gmail.com</t>
  </si>
  <si>
    <t xml:space="preserve">शुभम सुरेश कुंभार </t>
  </si>
  <si>
    <t>Arts, science and commerce college, sonai</t>
  </si>
  <si>
    <t xml:space="preserve">तरुणांचे वाचन वाढून त्यांनी जास्तीत जास्त लिखाण केले पाहिजे असे मला वाटते, व त्या अनुषंगाने काही पाऊलं उचलणे गरजेचे आहे. आपल्या उपक्रमाची सविस्तर माहिती मिळावी ही विनंती. </t>
  </si>
  <si>
    <t>1Mj5mkfWWkUzh39Dk3oiu0V-VVC3Zfo3b</t>
  </si>
  <si>
    <t>https://drive.google.com/file/d/1Mj5mkfWWkUzh39Dk3oiu0V-VVC3Zfo3b/view?usp=drivesdk</t>
  </si>
  <si>
    <t>Document successfully created; Document successfully merged; PDF created; Emails Sent: [To: shubhamkumbhar2017@gmail.com]; Run via form trigger as shindebhagwat1982@gmail.com; Timestamp: Feb 12 2021 10:15 PM</t>
  </si>
  <si>
    <t>rahulphadatare07@gmail.com</t>
  </si>
  <si>
    <t>Phadatare Rahul Lahu</t>
  </si>
  <si>
    <t>Art science and commerce College Rahuri</t>
  </si>
  <si>
    <t>This is a good effort to find out the quickness, readiness of students.</t>
  </si>
  <si>
    <t>1MLuMI7wZs_22M4ghDBoM3BIWvO7Mg7qD</t>
  </si>
  <si>
    <t>https://drive.google.com/file/d/1MLuMI7wZs_22M4ghDBoM3BIWvO7Mg7qD/view?usp=drivesdk</t>
  </si>
  <si>
    <t>Document successfully created; Document successfully merged; PDF created; Emails Sent: [To: rahulphadatare07@gmail.com]; Run via form trigger as shindebhagwat1982@gmail.com; Timestamp: Feb 12 2021 10:15 PM</t>
  </si>
  <si>
    <t>mahdhamane@gmail.com</t>
  </si>
  <si>
    <t>Dhamane Mahesh Vilas</t>
  </si>
  <si>
    <t>PDVVpCOP</t>
  </si>
  <si>
    <t>1CS0RzxnR4pP4JcdbzXoM4DSuCPGY1m2o</t>
  </si>
  <si>
    <t>https://drive.google.com/file/d/1CS0RzxnR4pP4JcdbzXoM4DSuCPGY1m2o/view?usp=drivesdk</t>
  </si>
  <si>
    <t>Document successfully created; Document successfully merged; PDF created; Emails Sent: [To: mahdhamane@gmail.com]; Run via form trigger as shindebhagwat1982@gmail.com; Timestamp: Feb 12 2021 10:21 PM</t>
  </si>
  <si>
    <t>maheshgarud550@gmail.com</t>
  </si>
  <si>
    <t xml:space="preserve">गरुड महेश राजू </t>
  </si>
  <si>
    <t>लोकनेते रामदास पाटील धुमाळ कला,विज्ञान व वाणिज्य महाविद्यालयात राहुरी.</t>
  </si>
  <si>
    <t>हे प्रश सोडविताना जीवन जगण्यासाठी किंवा समजण्यात आपल्याला कोणते स्थान आहे जे खूप चागल्या पद्धतीने समजले.</t>
  </si>
  <si>
    <t>1D2CUwLD7mhRpo0bH0lWcgFX0lsOqjK7o</t>
  </si>
  <si>
    <t>https://drive.google.com/file/d/1D2CUwLD7mhRpo0bH0lWcgFX0lsOqjK7o/view?usp=drivesdk</t>
  </si>
  <si>
    <t>Document successfully created; Document successfully merged; PDF created; Emails Sent: [To: maheshgarud550@gmail.com]; Run via form trigger as shindebhagwat1982@gmail.com; Timestamp: Feb 12 2021 10:25 PM</t>
  </si>
  <si>
    <t>thoratsagar@180gmail.com</t>
  </si>
  <si>
    <t>थोरात सागर दिलीप</t>
  </si>
  <si>
    <t xml:space="preserve"> Nice</t>
  </si>
  <si>
    <t>19USoHZyrWxf8nfLkXtE74QnH01D3fEGI</t>
  </si>
  <si>
    <t>https://drive.google.com/file/d/19USoHZyrWxf8nfLkXtE74QnH01D3fEGI/view?usp=drivesdk</t>
  </si>
  <si>
    <t>Document successfully created; Document successfully merged; PDF created; Emails Sent: [To: thoratsagar@180gmail.com]; Run via form trigger as shindebhagwat1982@gmail.com; Timestamp: Feb 12 2021 10:26 PM</t>
  </si>
  <si>
    <t>bharatnarode127@gmail.com</t>
  </si>
  <si>
    <t>नरोडे कृष्णा भारत</t>
  </si>
  <si>
    <t>खूप छान</t>
  </si>
  <si>
    <t>131yLYhb817LFyjEqImi2kSlGqkcoH6fC</t>
  </si>
  <si>
    <t>https://drive.google.com/file/d/131yLYhb817LFyjEqImi2kSlGqkcoH6fC/view?usp=drivesdk</t>
  </si>
  <si>
    <t>Document successfully created; Document successfully merged; PDF created; Emails Sent: [To: bharatnarode127@gmail.com]; Run via form trigger as shindebhagwat1982@gmail.com; Timestamp: Feb 12 2021 10:28 PM</t>
  </si>
  <si>
    <t>artidhamane922003@gmail.com</t>
  </si>
  <si>
    <t>धामणे आरती विलास</t>
  </si>
  <si>
    <t>RKMM, A. Nagar</t>
  </si>
  <si>
    <t>1GxBUTBf8kirsUd_MyaQc0zF9N6mwoKJi</t>
  </si>
  <si>
    <t>https://drive.google.com/file/d/1GxBUTBf8kirsUd_MyaQc0zF9N6mwoKJi/view?usp=drivesdk</t>
  </si>
  <si>
    <t>Document successfully created; Document successfully merged; PDF created; Emails Sent: [To: artidhamane922003@gmail.com]; Run via form trigger as shindebhagwat1982@gmail.com; Timestamp: Feb 12 2021 10:40 PM</t>
  </si>
  <si>
    <t>saifnawazshaikh15@gmail.com</t>
  </si>
  <si>
    <t>शेख सैफ़ नवाज समशेर</t>
  </si>
  <si>
    <t>Pirence institute of MBA LONI.B.K</t>
  </si>
  <si>
    <t>Good to learn</t>
  </si>
  <si>
    <t>1_RbWOTqdyBgv62AFhIgTkvqExa4g2S7f</t>
  </si>
  <si>
    <t>https://drive.google.com/file/d/1_RbWOTqdyBgv62AFhIgTkvqExa4g2S7f/view?usp=drivesdk</t>
  </si>
  <si>
    <t>Document successfully created; Document successfully merged; PDF created; Emails Sent: [To: saifnawazshaikh15@gmail.com]; Run via form trigger as shindebhagwat1982@gmail.com; Timestamp: Feb 12 2021 10:47 PM</t>
  </si>
  <si>
    <t>adityashinde8656@gmail.com</t>
  </si>
  <si>
    <t>Aditya bapuSaheb shind</t>
  </si>
  <si>
    <t>A,s,c,c,rahuri</t>
  </si>
  <si>
    <t>झान</t>
  </si>
  <si>
    <t>1tQORuqkuWIOep4pZOSrDSE0eaaIRy9Vn</t>
  </si>
  <si>
    <t>https://drive.google.com/file/d/1tQORuqkuWIOep4pZOSrDSE0eaaIRy9Vn/view?usp=drivesdk</t>
  </si>
  <si>
    <t>Document successfully created; Document successfully merged; PDF created; Emails Sent: [To: adityashinde8656@gmail.com]; Run via form trigger as shindebhagwat1982@gmail.com; Timestamp: Feb 12 2021 10:59 PM</t>
  </si>
  <si>
    <t>djkiranvk8150@gmail.com</t>
  </si>
  <si>
    <t>Dyry</t>
  </si>
  <si>
    <t>या उपक्रमा मुळे वाचनाची आवड होइल</t>
  </si>
  <si>
    <t>1yKhtrdQ9PGQq-2OUhbORm_UfxCuy4NOK</t>
  </si>
  <si>
    <t>https://drive.google.com/file/d/1yKhtrdQ9PGQq-2OUhbORm_UfxCuy4NOK/view?usp=drivesdk</t>
  </si>
  <si>
    <t>Document successfully created; Document successfully merged; PDF created; Emails Sent: [To: djkiranvk8150@gmail.com]; Run via form trigger as shindebhagwat1982@gmail.com; Timestamp: Feb 12 2021 11:01 PM</t>
  </si>
  <si>
    <t>sanjivaniabhang@gmail.com</t>
  </si>
  <si>
    <t>Sanjivani Ashok Abhang</t>
  </si>
  <si>
    <t>Pirens institute of ibma loni bk</t>
  </si>
  <si>
    <t xml:space="preserve">Knowledge base... </t>
  </si>
  <si>
    <t>14F5mpMEgQ-5Gpcfuxu3Og-xidfHu080R</t>
  </si>
  <si>
    <t>https://drive.google.com/file/d/14F5mpMEgQ-5Gpcfuxu3Og-xidfHu080R/view?usp=drivesdk</t>
  </si>
  <si>
    <t>Document successfully created; Document successfully merged; PDF created; Emails Sent: [To: sanjivaniabhang@gmail.com]; Run via form trigger as shindebhagwat1982@gmail.com; Timestamp: Feb 12 2021 11:06 PM</t>
  </si>
  <si>
    <t>amol422622@gmail.com</t>
  </si>
  <si>
    <t>Amol Shivaji khemnar</t>
  </si>
  <si>
    <t>Ramesh phirodia college  sakur</t>
  </si>
  <si>
    <t>easy and good</t>
  </si>
  <si>
    <t>1ccs856r72EFAnhDfd0yK3M6l2xrCX0UZ</t>
  </si>
  <si>
    <t>https://drive.google.com/file/d/1ccs856r72EFAnhDfd0yK3M6l2xrCX0UZ/view?usp=drivesdk</t>
  </si>
  <si>
    <t>Document successfully created; Document successfully merged; PDF created; Emails Sent: [To: amol422622@gmail.com]; Run via form trigger as shindebhagwat1982@gmail.com; Timestamp: Feb 12 2021 11:22 PM</t>
  </si>
  <si>
    <t>Priyankavbabar@gmail.com</t>
  </si>
  <si>
    <t>प्रियांका विनोद बाबर</t>
  </si>
  <si>
    <t>Pirens  IBMA</t>
  </si>
  <si>
    <t xml:space="preserve">Best activity for general knowledge </t>
  </si>
  <si>
    <t>1DDzjq3LwMcGSWk6A7nuSIeAqLE-I1iwP</t>
  </si>
  <si>
    <t>https://drive.google.com/file/d/1DDzjq3LwMcGSWk6A7nuSIeAqLE-I1iwP/view?usp=drivesdk</t>
  </si>
  <si>
    <t>Document successfully created; Document successfully merged; PDF created; Emails Sent: [To: Priyankavbabar@gmail.com]; Run via form trigger as shindebhagwat1982@gmail.com; Timestamp: Feb 12 2021 11:23 PM</t>
  </si>
  <si>
    <t>akshadakale1411@gmail.com</t>
  </si>
  <si>
    <t>Kale Akshada Dnyandeo</t>
  </si>
  <si>
    <t>Arts, Science and commerce college,Rahuri</t>
  </si>
  <si>
    <t>प्रेरणादायी उपक्रम आहे.</t>
  </si>
  <si>
    <t>1tfQlhX4mQsry9LslvKQWTzz7ke01mBeF</t>
  </si>
  <si>
    <t>https://drive.google.com/file/d/1tfQlhX4mQsry9LslvKQWTzz7ke01mBeF/view?usp=drivesdk</t>
  </si>
  <si>
    <t>Document successfully created; Document successfully merged; PDF created; Emails Sent: [To: akshadakale1411@gmail.com]; Run via form trigger as shindebhagwat1982@gmail.com; Timestamp: Feb 12 2021 11:30 PM</t>
  </si>
  <si>
    <t>rshete755@gmail.com</t>
  </si>
  <si>
    <t xml:space="preserve">ऋतुजा दिलीप शेटे </t>
  </si>
  <si>
    <t xml:space="preserve">C.D.jain college of commerce, Shrirampur </t>
  </si>
  <si>
    <t xml:space="preserve">हा उपक्रम वाचनाची आवड निर्माण करेल. </t>
  </si>
  <si>
    <t>1xUFfyGALDCHg0xDz8O8IJ3PegrMjmakd</t>
  </si>
  <si>
    <t>https://drive.google.com/file/d/1xUFfyGALDCHg0xDz8O8IJ3PegrMjmakd/view?usp=drivesdk</t>
  </si>
  <si>
    <t>Document successfully created; Document successfully merged; PDF created; Emails Sent: [To: rshete755@gmail.com]; Run via form trigger as shindebhagwat1982@gmail.com; Timestamp: Feb 12 2021 11:33 PM</t>
  </si>
  <si>
    <t>sohelsayad012@gmail.com</t>
  </si>
  <si>
    <t>Sohel ayubbhai sayyad</t>
  </si>
  <si>
    <t>1a2ZJ8D6_k9Fpq6WS_6qBx8g2473VUzqr</t>
  </si>
  <si>
    <t>https://drive.google.com/file/d/1a2ZJ8D6_k9Fpq6WS_6qBx8g2473VUzqr/view?usp=drivesdk</t>
  </si>
  <si>
    <t>Document successfully created; Document successfully merged; PDF created; Emails Sent: [To: sohelsayad012@gmail.com]; Run via form trigger as shindebhagwat1982@gmail.com; Timestamp: Feb 12 2021 11:41 PM</t>
  </si>
  <si>
    <t>ayesha413705@gmail.com</t>
  </si>
  <si>
    <t>JUBER SHAIKH</t>
  </si>
  <si>
    <t>Ƙԋυρ ƈԋαɳ ρɾαƙʅρ αԋҽ</t>
  </si>
  <si>
    <t>1KrQeQiXLMXlXUH__tTgHL1L4vEPVw2uq</t>
  </si>
  <si>
    <t>https://drive.google.com/file/d/1KrQeQiXLMXlXUH__tTgHL1L4vEPVw2uq/view?usp=drivesdk</t>
  </si>
  <si>
    <t>Document successfully created; Document successfully merged; PDF created; Emails Sent: [To: ayesha413705@gmail.com]; Run via form trigger as shindebhagwat1982@gmail.com; Timestamp: Feb 12 2021 11:43 PM</t>
  </si>
  <si>
    <t>kirangadekar87@gmail.com</t>
  </si>
  <si>
    <t>किरण दत्तात्रय गाडेकर</t>
  </si>
  <si>
    <t>Pirens college MBA</t>
  </si>
  <si>
    <t>असचे उपक्रम खूप फायदेशीर असतात..</t>
  </si>
  <si>
    <t>1ZMEgXpIywKQIwCWtZmsj5pWBiXg0PX_Z</t>
  </si>
  <si>
    <t>https://drive.google.com/file/d/1ZMEgXpIywKQIwCWtZmsj5pWBiXg0PX_Z/view?usp=drivesdk</t>
  </si>
  <si>
    <t>Document successfully created; Document successfully merged; PDF created; Emails Sent: [To: kirangadekar87@gmail.com]; Run via form trigger as shindebhagwat1982@gmail.com; Timestamp: Feb 12 2021 11:46 PM</t>
  </si>
  <si>
    <t>rahulanandkar123@gmail.com</t>
  </si>
  <si>
    <t>RAHUL HARISHCHANDRA ANANDKAR</t>
  </si>
  <si>
    <t>SHRI SHIVAJI SHIKSHAN PRASARMANDAL ASC COLLEGE RAHURI</t>
  </si>
  <si>
    <t>या प्रश्नाची उत्तरे देतानी मला फार आनंद झाला. या मधून आम्हा विध्याथाना या मध्ये भरपूर काही शिकायला व अनुभवायला भेटले.</t>
  </si>
  <si>
    <t>1QHIHhWcJzvIlaa_w_XDZbJYH0ip-I4mc</t>
  </si>
  <si>
    <t>https://drive.google.com/file/d/1QHIHhWcJzvIlaa_w_XDZbJYH0ip-I4mc/view?usp=drivesdk</t>
  </si>
  <si>
    <t>Document successfully created; Document successfully merged; PDF created; Emails Sent: [To: rahulanandkar123@gmail.com]; Run via form trigger as shindebhagwat1982@gmail.com; Timestamp: Feb 12 2021 11:46 PM</t>
  </si>
  <si>
    <t>tusharmehetre8362@gmail.com</t>
  </si>
  <si>
    <t>तुषार दिलीप मेहेत्रे</t>
  </si>
  <si>
    <t>Pirens Institute of Business Management and Administration</t>
  </si>
  <si>
    <t xml:space="preserve">चांगला उपक्रम आहे </t>
  </si>
  <si>
    <t>1kU_LkGkt45HnZy0zi8mj0N9ghi8uHMpD</t>
  </si>
  <si>
    <t>https://drive.google.com/file/d/1kU_LkGkt45HnZy0zi8mj0N9ghi8uHMpD/view?usp=drivesdk</t>
  </si>
  <si>
    <t>Document successfully created; Document successfully merged; PDF created; Emails Sent: [To: tusharmehetre8362@gmail.com]; Run via form trigger as shindebhagwat1982@gmail.com; Timestamp: Feb 12 2021 11:49 PM</t>
  </si>
  <si>
    <t>supriyapatake1@gmail.com</t>
  </si>
  <si>
    <t>Supriya Ingale</t>
  </si>
  <si>
    <t>Asc Rahuri</t>
  </si>
  <si>
    <t>Vachnache mahatv sagte ... Ek utam upkram aahe vachnprem sathi .</t>
  </si>
  <si>
    <t>1uStYVzOyfzf0JluR_Hm4lc70G5LrvCww</t>
  </si>
  <si>
    <t>https://drive.google.com/file/d/1uStYVzOyfzf0JluR_Hm4lc70G5LrvCww/view?usp=drivesdk</t>
  </si>
  <si>
    <t>Document successfully created; Document successfully merged; PDF created; Emails Sent: [To: supriyapatake1@gmail.com]; Run via form trigger as shindebhagwat1982@gmail.com; Timestamp: Feb 13 2021 12:01 AM</t>
  </si>
  <si>
    <t>jogeshwrakhada@gimal.com</t>
  </si>
  <si>
    <t>Sakshi balasaheb nimse</t>
  </si>
  <si>
    <t xml:space="preserve"> ramdas patil dhumal Kala vidnyan an vanijy mahavidyalay </t>
  </si>
  <si>
    <t>हा उपक्रम खूप छान आहे  असे उपक्रम राबविले तर अनेकांची भाषा शैली सुधारेल</t>
  </si>
  <si>
    <t>1iSfohGn-2g39qgyglqCTtDPJr8lhc2OB</t>
  </si>
  <si>
    <t>https://drive.google.com/file/d/1iSfohGn-2g39qgyglqCTtDPJr8lhc2OB/view?usp=drivesdk</t>
  </si>
  <si>
    <t>Document successfully created; Document successfully merged; PDF created; Emails Sent: [To: jogeshwrakhada@gimal.com]; Run via form trigger as shindebhagwat1982@gmail.com; Timestamp: Feb 13 2021 12:01 AM</t>
  </si>
  <si>
    <t>divyabramhane124@gmail.com</t>
  </si>
  <si>
    <t xml:space="preserve">Bramhane Divya Balasaheb </t>
  </si>
  <si>
    <t>Pirens Institute of business management and administration(IBMA)</t>
  </si>
  <si>
    <t>17YMGdu2l7VzgJJEAVwWRpk5FMRwj1h7z</t>
  </si>
  <si>
    <t>https://drive.google.com/file/d/17YMGdu2l7VzgJJEAVwWRpk5FMRwj1h7z/view?usp=drivesdk</t>
  </si>
  <si>
    <t>Document successfully created; Document successfully merged; PDF created; Emails Sent: [To: divyabramhane124@gmail.com]; Run via form trigger as shindebhagwat1982@gmail.com; Timestamp: Feb 13 2021 12:05 AM</t>
  </si>
  <si>
    <t>vikascholke99@gmail.com</t>
  </si>
  <si>
    <t>विकास अर्जून चोळके</t>
  </si>
  <si>
    <t>Art ,sci,comerce clg Rahuri</t>
  </si>
  <si>
    <t>This is the great event to organize.</t>
  </si>
  <si>
    <t>1NCLqNcSo31zhoX4T5SZxf9OegGDH0vmX</t>
  </si>
  <si>
    <t>https://drive.google.com/file/d/1NCLqNcSo31zhoX4T5SZxf9OegGDH0vmX/view?usp=drivesdk</t>
  </si>
  <si>
    <t>Document successfully created; Document successfully merged; PDF created; Emails Sent: [To: vikascholke99@gmail.com]; Run via form trigger as shindebhagwat1982@gmail.com; Timestamp: Feb 13 2021 12:19 AM</t>
  </si>
  <si>
    <t>guldagadramesh@gmail.com</t>
  </si>
  <si>
    <t>Guldagad Prerana Ramesh</t>
  </si>
  <si>
    <t>Arts science and commerce College, Rahuri</t>
  </si>
  <si>
    <t xml:space="preserve">General knowledge growth
</t>
  </si>
  <si>
    <t>1vPZ2bQz5OAeDrNDEHYlA-OBJafND0OSf</t>
  </si>
  <si>
    <t>https://drive.google.com/file/d/1vPZ2bQz5OAeDrNDEHYlA-OBJafND0OSf/view?usp=drivesdk</t>
  </si>
  <si>
    <t>Document successfully created; Document successfully merged; PDF created; Emails Sent: [To: guldagadramesh@gmail.com]; Run via form trigger as shindebhagwat1982@gmail.com; Timestamp: Feb 13 2021 12:22 AM</t>
  </si>
  <si>
    <t>vaibhavghuge1996@gmail.com</t>
  </si>
  <si>
    <t xml:space="preserve">घुगे वैभव जयदत्त </t>
  </si>
  <si>
    <t>शिक्षणशास्त्र महाविद्यालय,बार्शी</t>
  </si>
  <si>
    <t xml:space="preserve">खुप छान आहे </t>
  </si>
  <si>
    <t>1qQh6mZ7OO_hDiTbss7tmieiDGGpQB1f4</t>
  </si>
  <si>
    <t>https://drive.google.com/file/d/1qQh6mZ7OO_hDiTbss7tmieiDGGpQB1f4/view?usp=drivesdk</t>
  </si>
  <si>
    <t>Document successfully created; Document successfully merged; PDF created; Emails Sent: [To: vaibhavghuge1996@gmail.com]; Run via form trigger as shindebhagwat1982@gmail.com; Timestamp: Feb 13 2021 12:36 AM</t>
  </si>
  <si>
    <t>prashanthirgal80@gmail.com</t>
  </si>
  <si>
    <t>प्रशांत पांडुरंग हिरगळ</t>
  </si>
  <si>
    <t>PIRENS IBMA LONI</t>
  </si>
  <si>
    <t>खूप छान उपक्रम</t>
  </si>
  <si>
    <t>1PCEWC50LqigLBVAQkuNG_m0amrecHeVQ</t>
  </si>
  <si>
    <t>https://drive.google.com/file/d/1PCEWC50LqigLBVAQkuNG_m0amrecHeVQ/view?usp=drivesdk</t>
  </si>
  <si>
    <t>Document successfully created; Document successfully merged; PDF created; Emails Sent: [To: prashanthirgal80@gmail.com]; Run via form trigger as shindebhagwat1982@gmail.com; Timestamp: Feb 13 2021 12:38 AM</t>
  </si>
  <si>
    <t>dhananjayohol123@gmail.com</t>
  </si>
  <si>
    <t>ओहोळ धनंजय गिताराम</t>
  </si>
  <si>
    <t xml:space="preserve"> चांगले वाटले</t>
  </si>
  <si>
    <t>1g-IuDZv3u6DZFwBUU7wdVP3WbAoqgFqD</t>
  </si>
  <si>
    <t>https://drive.google.com/file/d/1g-IuDZv3u6DZFwBUU7wdVP3WbAoqgFqD/view?usp=drivesdk</t>
  </si>
  <si>
    <t>Document successfully created; Document successfully merged; PDF created; Emails Sent: [To: dhananjayohol123@gmail.com]; Run via form trigger as shindebhagwat1982@gmail.com; Timestamp: Feb 13 2021 12:39 AM</t>
  </si>
  <si>
    <t>gayatriadhagle08@gmail.com</t>
  </si>
  <si>
    <t>Aashok nagar ACS college tal:- shrirampur dist:-ahmednagar</t>
  </si>
  <si>
    <t>Very easy questions sir..🙏</t>
  </si>
  <si>
    <t>1KPCpMJ5PN3A0O_ZS9b3gOixb1MaF1BdZ</t>
  </si>
  <si>
    <t>https://drive.google.com/file/d/1KPCpMJ5PN3A0O_ZS9b3gOixb1MaF1BdZ/view?usp=drivesdk</t>
  </si>
  <si>
    <t>Document successfully created; Document successfully merged; PDF created; Emails Sent: [To: gayatriadhagle08@gmail.com]; Run via form trigger as shindebhagwat1982@gmail.com; Timestamp: Feb 13 2021 12:40 AM</t>
  </si>
  <si>
    <t>adityakhule111@gmail.com</t>
  </si>
  <si>
    <t>Aditya navnath khule</t>
  </si>
  <si>
    <t>Arts and commerce college rahuri</t>
  </si>
  <si>
    <t xml:space="preserve">It is very good
</t>
  </si>
  <si>
    <t>1bbuxH1b0yb_s7CtNS9EPhJetr1nfT4lc</t>
  </si>
  <si>
    <t>https://drive.google.com/file/d/1bbuxH1b0yb_s7CtNS9EPhJetr1nfT4lc/view?usp=drivesdk</t>
  </si>
  <si>
    <t>Document successfully created; Document successfully merged; PDF created; Emails Sent: [To: adityakhule111@gmail.com]; Run via form trigger as shindebhagwat1982@gmail.com; Timestamp: Feb 13 2021 12:46 AM</t>
  </si>
  <si>
    <t>harshalgade499@gmail.com</t>
  </si>
  <si>
    <t>हर्षल बाळासाहेब गाडे</t>
  </si>
  <si>
    <t>ASCC.rahuri</t>
  </si>
  <si>
    <t>अत्यंत सुदंर संकल्पना आहे</t>
  </si>
  <si>
    <t>1rb2SEw7gITAfi1Pi59fc_CE7_7yMNuYq</t>
  </si>
  <si>
    <t>https://drive.google.com/file/d/1rb2SEw7gITAfi1Pi59fc_CE7_7yMNuYq/view?usp=drivesdk</t>
  </si>
  <si>
    <t>Document successfully created; Document successfully merged; PDF created; Emails Sent: [To: harshalgade499@gmail.com]; Run via form trigger as shindebhagwat1982@gmail.com; Timestamp: Feb 13 2021 12:49 AM</t>
  </si>
  <si>
    <t>rutuja24699@gmail.com</t>
  </si>
  <si>
    <t>Rokade Rutuja Dattatraya</t>
  </si>
  <si>
    <t>PIRENS IBMA Loni</t>
  </si>
  <si>
    <t>Nice idea</t>
  </si>
  <si>
    <t>1vWqB7xuzzL8yLVuwEugay_Dkgn5Wa15x</t>
  </si>
  <si>
    <t>https://drive.google.com/file/d/1vWqB7xuzzL8yLVuwEugay_Dkgn5Wa15x/view?usp=drivesdk</t>
  </si>
  <si>
    <t>Document successfully created; Document successfully merged; PDF created; Emails Sent: [To: rutuja24699@gmail.com]; Run via form trigger as shindebhagwat1982@gmail.com; Timestamp: Feb 13 2021 12:50 AM</t>
  </si>
  <si>
    <t>babankhedekar77@gmail.com</t>
  </si>
  <si>
    <t>प्रा.श्री बबन भिमाजी खेडेकर</t>
  </si>
  <si>
    <t>व्हेरी nice</t>
  </si>
  <si>
    <t>12AmsCNNF2CyOKS0e6hiRKaYI7igpqgry</t>
  </si>
  <si>
    <t>https://drive.google.com/file/d/12AmsCNNF2CyOKS0e6hiRKaYI7igpqgry/view?usp=drivesdk</t>
  </si>
  <si>
    <t>Document successfully created; Document successfully merged; PDF created; Emails Sent: [To: babankhedekar77@gmail.com]; Run via form trigger as shindebhagwat1982@gmail.com; Timestamp: Feb 13 2021 12:54 AM</t>
  </si>
  <si>
    <t>subhashkorade32@gmail.com</t>
  </si>
  <si>
    <t>कोरडे  सुभाष  मुरलीधर</t>
  </si>
  <si>
    <t>ASC college,tahuri.</t>
  </si>
  <si>
    <t xml:space="preserve">कुमार केतकरांनी उद्याचे धोके खुप छान मांडलेत. </t>
  </si>
  <si>
    <t>161uBcR9EpiwpLFmLl--tAi62ruH2Omew</t>
  </si>
  <si>
    <t>https://drive.google.com/file/d/161uBcR9EpiwpLFmLl--tAi62ruH2Omew/view?usp=drivesdk</t>
  </si>
  <si>
    <t>Document successfully created; Document successfully merged; PDF created; Emails Sent: [To: subhashkorade32@gmail.com]; Run via form trigger as shindebhagwat1982@gmail.com; Timestamp: Feb 13 2021 12:57 AM</t>
  </si>
  <si>
    <t>rushikeshdhagude12@gmail.com</t>
  </si>
  <si>
    <t>Dhagude Rushikesh Kailas</t>
  </si>
  <si>
    <t>GOOD</t>
  </si>
  <si>
    <t>1uwhi_GnQtQJtmR-X_6okDGODsvCu82lf</t>
  </si>
  <si>
    <t>https://drive.google.com/file/d/1uwhi_GnQtQJtmR-X_6okDGODsvCu82lf/view?usp=drivesdk</t>
  </si>
  <si>
    <t>Document successfully created; Document successfully merged; PDF created; Emails Sent: [To: rushikeshdhagude12@gmail.com]; Run via form trigger as shindebhagwat1982@gmail.com; Timestamp: Feb 13 2021 1:07 AM</t>
  </si>
  <si>
    <t>aakeshsatkar98@gmail.com</t>
  </si>
  <si>
    <t>Pirens ibma loni</t>
  </si>
  <si>
    <t>भारी aahe</t>
  </si>
  <si>
    <t>1Sc-guRrCABAlJdH3aqglDBDbkfpwW_8R</t>
  </si>
  <si>
    <t>https://drive.google.com/file/d/1Sc-guRrCABAlJdH3aqglDBDbkfpwW_8R/view?usp=drivesdk</t>
  </si>
  <si>
    <t>Document successfully created; Document successfully merged; PDF created; Emails Sent: [To: aakeshsatkar98@gmail.com]; Run via form trigger as shindebhagwat1982@gmail.com; Timestamp: Feb 13 2021 1:08 AM</t>
  </si>
  <si>
    <t>jogeshwariakhada1612@gimal.com</t>
  </si>
  <si>
    <t>Supriya ghrokh nimse</t>
  </si>
  <si>
    <t>Ramdas patil dhumal k v w mahavidyaly</t>
  </si>
  <si>
    <t xml:space="preserve">Ha upkram khup chan ahe </t>
  </si>
  <si>
    <t>1SFiuIk9ReiTstDOEHe3eXSzTVS_vPVgj</t>
  </si>
  <si>
    <t>https://drive.google.com/file/d/1SFiuIk9ReiTstDOEHe3eXSzTVS_vPVgj/view?usp=drivesdk</t>
  </si>
  <si>
    <t>Document successfully created; Document successfully merged; PDF created; Emails Sent: [To: jogeshwariakhada1612@gimal.com]; Run via form trigger as shindebhagwat1982@gmail.com; Timestamp: Feb 13 2021 1:08 AM</t>
  </si>
  <si>
    <t>saurabhgpansare7274@gmail.com</t>
  </si>
  <si>
    <t>पानसरे सौरभ गोरक्षनाथ</t>
  </si>
  <si>
    <t>संस्कार रुजवण्यासाठी खूप प्रभावी संकल्पना आहे .</t>
  </si>
  <si>
    <t>1DFxVn-UOGxcNCHeprN5-bYVvlkRwT207</t>
  </si>
  <si>
    <t>https://drive.google.com/file/d/1DFxVn-UOGxcNCHeprN5-bYVvlkRwT207/view?usp=drivesdk</t>
  </si>
  <si>
    <t>Document successfully created; Document successfully merged; PDF created; Emails Sent: [To: saurabhgpansare7274@gmail.com]; Run via form trigger as shindebhagwat1982@gmail.com; Timestamp: Feb 13 2021 1:11 AM</t>
  </si>
  <si>
    <t>hburh89@gmail.com</t>
  </si>
  <si>
    <t>Hemant Subhash Burhade</t>
  </si>
  <si>
    <t>pirens institute of business management and administration</t>
  </si>
  <si>
    <t xml:space="preserve">khup changla upkram ahey ya mul mahiti milali </t>
  </si>
  <si>
    <t>1kG4CnkzDyUmsa5GRiz07AzYfbawhzvLN</t>
  </si>
  <si>
    <t>https://drive.google.com/file/d/1kG4CnkzDyUmsa5GRiz07AzYfbawhzvLN/view?usp=drivesdk</t>
  </si>
  <si>
    <t>Document successfully created; Document successfully merged; PDF created; Emails Sent: [To: hburh89@gmail.com]; Run via form trigger as shindebhagwat1982@gmail.com; Timestamp: Feb 13 2021 1:21 AM</t>
  </si>
  <si>
    <t>suyogmedhe@gmail.com</t>
  </si>
  <si>
    <t>सुयोग सुदाम मेढे</t>
  </si>
  <si>
    <t>PIRENS' TECHNICAL CAMPUS Institute Of Business Management And Administration(IBMA)</t>
  </si>
  <si>
    <t>हा उपक्रम अतिशय छान आहे. तसेच खूप उपयुक्त आहे</t>
  </si>
  <si>
    <t>1kN_G0TMaaY4kxP2h5yaHqKoLNavkpvua</t>
  </si>
  <si>
    <t>https://drive.google.com/file/d/1kN_G0TMaaY4kxP2h5yaHqKoLNavkpvua/view?usp=drivesdk</t>
  </si>
  <si>
    <t>Document successfully created; Document successfully merged; PDF created; Emails Sent: [To: suyogmedhe@gmail.com]; Run via form trigger as shindebhagwat1982@gmail.com; Timestamp: Feb 13 2021 1:31 AM</t>
  </si>
  <si>
    <t>9ajinkyapatil@gmail.com</t>
  </si>
  <si>
    <t>पाटील अजिंक्य राजेंद्र</t>
  </si>
  <si>
    <t>PIRENS IBMA</t>
  </si>
  <si>
    <t>युवा ना योग्य दिशा दिली पाहिजे</t>
  </si>
  <si>
    <t>1wCslHt4X3w8ZekkKVbM9GScmtEojZeor</t>
  </si>
  <si>
    <t>https://drive.google.com/file/d/1wCslHt4X3w8ZekkKVbM9GScmtEojZeor/view?usp=drivesdk</t>
  </si>
  <si>
    <t>Document successfully created; Document successfully merged; PDF created; Emails Sent: [To: 9ajinkyapatil@gmail.com]; Run via form trigger as shindebhagwat1982@gmail.com; Timestamp: Feb 13 2021 1:34 AM</t>
  </si>
  <si>
    <t>vaibhujc1999@gmail.com</t>
  </si>
  <si>
    <t>Vaibhavi Jitendra Chavan</t>
  </si>
  <si>
    <t>Pirens institute of business management and administration</t>
  </si>
  <si>
    <t>नवीन माहिती आत्मसात केली.</t>
  </si>
  <si>
    <t>16Hk61EC-fnTDW7BwkofXkaQBTCmawGvT</t>
  </si>
  <si>
    <t>https://drive.google.com/file/d/16Hk61EC-fnTDW7BwkofXkaQBTCmawGvT/view?usp=drivesdk</t>
  </si>
  <si>
    <t>Document successfully created; Document successfully merged; PDF created; Emails Sent: [To: vaibhujc1999@gmail.com]; Run via form trigger as shindebhagwat1982@gmail.com; Timestamp: Feb 13 2021 1:40 AM</t>
  </si>
  <si>
    <t>sankkdm@gmail.com</t>
  </si>
  <si>
    <t>Sanket Dadasaheb Kadam</t>
  </si>
  <si>
    <t>Pirens IBMA Loni</t>
  </si>
  <si>
    <t xml:space="preserve">Very good
</t>
  </si>
  <si>
    <t>1Kh56kCdQtkvhgZil4v0VQt6FaOmvnTFc</t>
  </si>
  <si>
    <t>https://drive.google.com/file/d/1Kh56kCdQtkvhgZil4v0VQt6FaOmvnTFc/view?usp=drivesdk</t>
  </si>
  <si>
    <t>Document successfully created; Document successfully merged; PDF created; Emails Sent: [To: sankkdm@gmail.com]; Run via form trigger as shindebhagwat1982@gmail.com; Timestamp: Feb 13 2021 1:41 AM</t>
  </si>
  <si>
    <t>komalsarode.2016@gmail.com</t>
  </si>
  <si>
    <t>कु.सरोदे कोमल पांडुरंग</t>
  </si>
  <si>
    <t>PIRENS IBMA ,Loni</t>
  </si>
  <si>
    <t>1_1DEMR9RIrj_Se8xXOr9ZVeAbplTGY2d</t>
  </si>
  <si>
    <t>https://drive.google.com/file/d/1_1DEMR9RIrj_Se8xXOr9ZVeAbplTGY2d/view?usp=drivesdk</t>
  </si>
  <si>
    <t>Document successfully created; Document successfully merged; PDF created; Emails Sent: [To: komalsarode.2016@gmail.com]; Run via form trigger as shindebhagwat1982@gmail.com; Timestamp: Feb 13 2021 1:41 AM</t>
  </si>
  <si>
    <t>poojamurtadak9927@gmail.com</t>
  </si>
  <si>
    <t>Puja Shankar murtadak</t>
  </si>
  <si>
    <t>Pirens institute of business management &amp;addministretion,loni</t>
  </si>
  <si>
    <t>पुस्तके अथवा ग्रंथ यांच्या सारखा दुसरा गुरु नाही</t>
  </si>
  <si>
    <t>1mIYNvEBS7RnLBJOhsNK0hU83nZQvJh9v</t>
  </si>
  <si>
    <t>https://drive.google.com/file/d/1mIYNvEBS7RnLBJOhsNK0hU83nZQvJh9v/view?usp=drivesdk</t>
  </si>
  <si>
    <t>Document successfully created; Document successfully merged; PDF created; Emails Sent: [To: poojamurtadak9927@gmail.com]; Run via form trigger as shindebhagwat1982@gmail.com; Timestamp: Feb 13 2021 1:57 AM</t>
  </si>
  <si>
    <t>vijayghogare19@gmail.com</t>
  </si>
  <si>
    <t>घोगरे विजयसिह बापुसाहेब</t>
  </si>
  <si>
    <t>MBA LONI</t>
  </si>
  <si>
    <t>जनरल नॉलेज वाढत</t>
  </si>
  <si>
    <t>1kirjyjb1BCRbu87UkxDmKzq1tuULhTAi</t>
  </si>
  <si>
    <t>https://drive.google.com/file/d/1kirjyjb1BCRbu87UkxDmKzq1tuULhTAi/view?usp=drivesdk</t>
  </si>
  <si>
    <t>Document successfully created; Document successfully merged; PDF created; Emails Sent: [To: vijayghogare19@gmail.com]; Run via form trigger as shindebhagwat1982@gmail.com; Timestamp: Feb 13 2021 2:03 AM</t>
  </si>
  <si>
    <t>hinas9629@gmail.com</t>
  </si>
  <si>
    <t xml:space="preserve">Najiya Vajir Sayyad </t>
  </si>
  <si>
    <t xml:space="preserve">Arts, science &amp; commerce collage Rahuri </t>
  </si>
  <si>
    <t>वाचनाच कौशल्य वाढणे</t>
  </si>
  <si>
    <t>1w7fwKY2cDk6F2eS17T73ybGOE-Y0aUpH</t>
  </si>
  <si>
    <t>https://drive.google.com/file/d/1w7fwKY2cDk6F2eS17T73ybGOE-Y0aUpH/view?usp=drivesdk</t>
  </si>
  <si>
    <t>Document successfully created; Document successfully merged; PDF created; Emails Sent: [To: hinas9629@gmail.com]; Run via form trigger as shindebhagwat1982@gmail.com; Timestamp: Feb 13 2021 2:04 AM</t>
  </si>
  <si>
    <t>atharvakasar11@gmail.com</t>
  </si>
  <si>
    <t>कासार अथर्व महेश</t>
  </si>
  <si>
    <t>New Arts Science Commerce College Ahmednagar</t>
  </si>
  <si>
    <t xml:space="preserve">हा उपक्रम निश्चितच चागला आहे. आणि यातून युवा पिढीला  विसर पडलेल्या आपल्या अलौकिक मराठी साहित्याकडे लक्ष वेधले जाईल. </t>
  </si>
  <si>
    <t>1vqkS1TynMoBGn0OoPlf_oW9nKeS1-yKA</t>
  </si>
  <si>
    <t>https://drive.google.com/file/d/1vqkS1TynMoBGn0OoPlf_oW9nKeS1-yKA/view?usp=drivesdk</t>
  </si>
  <si>
    <t>Document successfully created; Document successfully merged; PDF created; Emails Sent: [To: atharvakasar11@gmail.com]; Run via form trigger as shindebhagwat1982@gmail.com; Timestamp: Feb 13 2021 2:23 AM</t>
  </si>
  <si>
    <t>savitadudhabhate1980@gmail.com</t>
  </si>
  <si>
    <t>सविता शिवाजी दूधभाते</t>
  </si>
  <si>
    <t>Uma Shikshanshastra Mahavidyalya</t>
  </si>
  <si>
    <t xml:space="preserve">खूप सुंदर उपक्रम आहे. वाचन चळवळीची जोपासना यातून होते. विचारांची अभिव्यक्ती यातून होते... </t>
  </si>
  <si>
    <t>1QDyJDyy6_6oezIub8j8nSRjCsz0CsIAl</t>
  </si>
  <si>
    <t>https://drive.google.com/file/d/1QDyJDyy6_6oezIub8j8nSRjCsz0CsIAl/view?usp=drivesdk</t>
  </si>
  <si>
    <t>Document successfully created; Document successfully merged; PDF created; Emails Sent: [To: savitadudhabhate1980@gmail.com]; Run via form trigger as shindebhagwat1982@gmail.com; Timestamp: Feb 13 2021 2:28 AM</t>
  </si>
  <si>
    <t>pankajraut323@gmail.com</t>
  </si>
  <si>
    <t>PIRENS MBA</t>
  </si>
  <si>
    <t>अतीशय सुदंर ऊपक्रम</t>
  </si>
  <si>
    <t>1qwyonoeJhF0ncKbSlZLndbBUudjtyuuR</t>
  </si>
  <si>
    <t>https://drive.google.com/file/d/1qwyonoeJhF0ncKbSlZLndbBUudjtyuuR/view?usp=drivesdk</t>
  </si>
  <si>
    <t>Document successfully created; Document successfully merged; PDF created; Emails Sent: [To: pankajraut323@gmail.com]; Run via form trigger as shindebhagwat1982@gmail.com; Timestamp: Feb 13 2021 2:56 AM</t>
  </si>
  <si>
    <t>gitanjaliwalhekar2016@gmail.com</t>
  </si>
  <si>
    <t xml:space="preserve">Gitanjali Balasaheb Walhekar </t>
  </si>
  <si>
    <t>K. B. P. V. Ashvi kd</t>
  </si>
  <si>
    <t xml:space="preserve">हा उपक्रम मस्त आहे </t>
  </si>
  <si>
    <t>1OmG1UiF_-lFIgdU6znXJa3Gmlb6BDFB5</t>
  </si>
  <si>
    <t>https://drive.google.com/file/d/1OmG1UiF_-lFIgdU6znXJa3Gmlb6BDFB5/view?usp=drivesdk</t>
  </si>
  <si>
    <t>Document successfully created; Document successfully merged; PDF created; !!Error Sending Emails: Service invoked too many times for one day: email.; Run via form trigger as shindebhagwat1982@gmail.com; Timestamp: Feb 13 2021 3:08 AM</t>
  </si>
  <si>
    <t>gayatriwalhekar1999@gmail.com</t>
  </si>
  <si>
    <t>Walhekar Gayatri Dilip</t>
  </si>
  <si>
    <t>K.b.p.v.Ashvi kd</t>
  </si>
  <si>
    <t>ही कल्पना छान आहे</t>
  </si>
  <si>
    <t>15nzEQWiMsmlsM0me0N1lo_ZIxj-IKcAQ</t>
  </si>
  <si>
    <t>https://drive.google.com/file/d/15nzEQWiMsmlsM0me0N1lo_ZIxj-IKcAQ/view?usp=drivesdk</t>
  </si>
  <si>
    <t>Document successfully created; Document successfully merged; PDF created; Emails Sent: [To: gayatriwalhekar1999@gmail.com]; Run via form trigger as shindebhagwat1982@gmail.com; Timestamp: Feb 13 2021 3:13 AM</t>
  </si>
  <si>
    <t>Sakshi08@gmail.com</t>
  </si>
  <si>
    <t xml:space="preserve">Marathi </t>
  </si>
  <si>
    <t xml:space="preserve">A. S. C. Clg </t>
  </si>
  <si>
    <t xml:space="preserve">He upakaran changal ahe </t>
  </si>
  <si>
    <t>1jpVXzAF7m4ejJ9Z8tulKXxOHaojvfSKM</t>
  </si>
  <si>
    <t>https://drive.google.com/file/d/1jpVXzAF7m4ejJ9Z8tulKXxOHaojvfSKM/view?usp=drivesdk</t>
  </si>
  <si>
    <t>Document successfully created; Document successfully merged; PDF created; !!Error Sending Emails: Service invoked too many times for one day: email.; Run via form trigger as shindebhagwat1982@gmail.com; Timestamp: Feb 13 2021 3:15 AM</t>
  </si>
  <si>
    <t>vishakhabhalerao80@gmail.com</t>
  </si>
  <si>
    <t>Bhalerao Vishakha Vijay</t>
  </si>
  <si>
    <t>Asc clg rahata</t>
  </si>
  <si>
    <t xml:space="preserve">  Excellent program</t>
  </si>
  <si>
    <t>1eJ6ZA1Mj98Nl0aoIcJcA7fiVHwfydJis</t>
  </si>
  <si>
    <t>https://drive.google.com/file/d/1eJ6ZA1Mj98Nl0aoIcJcA7fiVHwfydJis/view?usp=drivesdk</t>
  </si>
  <si>
    <t>Document successfully created; Document successfully merged; PDF created; Emails Sent: [To: vishakhabhalerao80@gmail.com]; Run via form trigger as shindebhagwat1982@gmail.com; Timestamp: Feb 13 2021 3:24 AM</t>
  </si>
  <si>
    <t>prasadskardile@gmail.com</t>
  </si>
  <si>
    <t>Kartil Prasad Sanjay</t>
  </si>
  <si>
    <t>LOKNETE RAMDAS PATIL DHUMAL ARTS, SCIENCE &amp; COMMERCE COLLEGE, RAHURI</t>
  </si>
  <si>
    <t xml:space="preserve">छान उपक्रम आहे . </t>
  </si>
  <si>
    <t>17Lu2oOZsz2HGxEG9F69QwZC6GAysKxoa</t>
  </si>
  <si>
    <t>https://drive.google.com/file/d/17Lu2oOZsz2HGxEG9F69QwZC6GAysKxoa/view?usp=drivesdk</t>
  </si>
  <si>
    <t>Document successfully created; Document successfully merged; PDF created; !!Error Sending Emails: Service invoked too many times for one day: email.; Run via form trigger as shindebhagwat1982@gmail.com; Timestamp: Feb 13 2021 3:31 AM</t>
  </si>
  <si>
    <t>mukundkohakade@gmail.com</t>
  </si>
  <si>
    <t>कोहकडे मुकूंद भाऊसाहेब</t>
  </si>
  <si>
    <t>सद्गुरू कृषी महाविद्यालय मिरजगाव</t>
  </si>
  <si>
    <t>हा उपक्रम चांगला असून माझ्या माहिती प्रमाणे तरुणांना चुकीच्या मार्गा एेवजी चांगला मार्ग दाखविण्याचे मार्गदर्शन करीत आहे</t>
  </si>
  <si>
    <t>1wupVcn3bIWKP6zqEQURrFeJ8nx-n93jr</t>
  </si>
  <si>
    <t>https://drive.google.com/file/d/1wupVcn3bIWKP6zqEQURrFeJ8nx-n93jr/view?usp=drivesdk</t>
  </si>
  <si>
    <t>Document successfully created; Document successfully merged; PDF created; Emails Sent: [To: mukundkohakade@gmail.com]; Run via form trigger as shindebhagwat1982@gmail.com; Timestamp: Feb 13 2021 3:41 AM</t>
  </si>
  <si>
    <t>sandipd0305@gmail.com</t>
  </si>
  <si>
    <t>देवरे संदिप भटू</t>
  </si>
  <si>
    <t>प्रचिती इंटरनॅशनल स्कुल , साक्री (धुळे)</t>
  </si>
  <si>
    <t>नक्कीच वाचन प्रेरणा वाढेल</t>
  </si>
  <si>
    <t>1iUPmV3bGf3ciPXRvr3dHoiaxyqm828Hd</t>
  </si>
  <si>
    <t>https://drive.google.com/file/d/1iUPmV3bGf3ciPXRvr3dHoiaxyqm828Hd/view?usp=drivesdk</t>
  </si>
  <si>
    <t>Document successfully created; Document successfully merged; PDF created; Emails Sent: [To: sandipd0305@gmail.com]; Run via form trigger as shindebhagwat1982@gmail.com; Timestamp: Feb 13 2021 3:52 AM</t>
  </si>
  <si>
    <t>karanbachkar9@gmail.com</t>
  </si>
  <si>
    <t>Bachkar Jayshri Ashok</t>
  </si>
  <si>
    <t xml:space="preserve">I like this project 
</t>
  </si>
  <si>
    <t>1b8Io0Kkgn_bhCQoozczqvzvRe71YLFRv</t>
  </si>
  <si>
    <t>https://drive.google.com/file/d/1b8Io0Kkgn_bhCQoozczqvzvRe71YLFRv/view?usp=drivesdk</t>
  </si>
  <si>
    <t>Document successfully created; Document successfully merged; PDF created; Emails Sent: [To: karanbachkar9@gmail.com]; Run via form trigger as shindebhagwat1982@gmail.com; Timestamp: Feb 13 2021 4:00 AM</t>
  </si>
  <si>
    <t>ushashinde943@gmail.com</t>
  </si>
  <si>
    <t>प्रसाद संदिप गुलदगड</t>
  </si>
  <si>
    <t>लोकनेते रामदास धुमाळ महाविद्यालय , राहुरी,</t>
  </si>
  <si>
    <t xml:space="preserve">या कल्पने मुळे वाचनाची आवड निरमान झीली ही कल्पना मला खुप आवडली </t>
  </si>
  <si>
    <t>1u6RJS3JYk9m5d0zlgerK5uM8A22bcOVF</t>
  </si>
  <si>
    <t>https://drive.google.com/file/d/1u6RJS3JYk9m5d0zlgerK5uM8A22bcOVF/view?usp=drivesdk</t>
  </si>
  <si>
    <t>Document successfully created; Document successfully merged; PDF created; !!Error Sending Emails: Service invoked too many times for one day: email.; Run via form trigger as shindebhagwat1982@gmail.com; Timestamp: Feb 13 2021 4:29 AM</t>
  </si>
  <si>
    <t>jahidsayyad505@gmail.com</t>
  </si>
  <si>
    <t>Jahid Sayyad</t>
  </si>
  <si>
    <t>A.S.C College Rahuri A.nagar</t>
  </si>
  <si>
    <t xml:space="preserve">
</t>
  </si>
  <si>
    <t>1vBzkiau1ibk8I7o2tBiut7ldccT_GyjU</t>
  </si>
  <si>
    <t>https://drive.google.com/file/d/1vBzkiau1ibk8I7o2tBiut7ldccT_GyjU/view?usp=drivesdk</t>
  </si>
  <si>
    <t>Document successfully created; Document successfully merged; PDF created; !!Error Sending Emails: Service invoked too many times for one day: email.; Run via form trigger as shindebhagwat1982@gmail.com; Timestamp: Feb 13 2021 4:38 AM</t>
  </si>
  <si>
    <t>priyankaangarkhe6@gmail.com</t>
  </si>
  <si>
    <t>Priyanka Dinkar Angarkhe</t>
  </si>
  <si>
    <t>PIRENSIBMA LONI</t>
  </si>
  <si>
    <t>Chan kalpna ahe.dhyanat pn bhar pdte.</t>
  </si>
  <si>
    <t>1jwO5yveqFW7Jp3PkL0teOW3y5mvxe_pb</t>
  </si>
  <si>
    <t>https://drive.google.com/file/d/1jwO5yveqFW7Jp3PkL0teOW3y5mvxe_pb/view?usp=drivesdk</t>
  </si>
  <si>
    <t>Document successfully created; Document successfully merged; PDF created; Emails Sent: [To: priyankaangarkhe6@gmail.com]; Run via form trigger as shindebhagwat1982@gmail.com; Timestamp: Feb 13 2021 5:29 AM</t>
  </si>
  <si>
    <t>kohakadesb@gmail.com</t>
  </si>
  <si>
    <t>Kohakade shital Bhausaheb</t>
  </si>
  <si>
    <t>Arts Saiance &amp; Commaerce college Rahuri</t>
  </si>
  <si>
    <t>हा उपक्रम खूप चांगला आहे 
तो संपूर्ण देशभर राबवावा ज्यामुळे विदयार्थी ज्ञान वाढेल 
अशी माझी इच्छा आहे</t>
  </si>
  <si>
    <t>1MVKlkpreWu2DMim1Bi2HoCNIYn_nGd3s</t>
  </si>
  <si>
    <t>https://drive.google.com/file/d/1MVKlkpreWu2DMim1Bi2HoCNIYn_nGd3s/view?usp=drivesdk</t>
  </si>
  <si>
    <t>Document successfully created; Document successfully merged; PDF created; !!Error Sending Emails: Service invoked too many times for one day: email.; Run via form trigger as shindebhagwat1982@gmail.com; Timestamp: Feb 13 2021 5:32 AM</t>
  </si>
  <si>
    <t>komalkasare2722001@gmail.com</t>
  </si>
  <si>
    <t>Kasare komal raosaheb</t>
  </si>
  <si>
    <t>Arts,science and commerce college,Rahuri</t>
  </si>
  <si>
    <t xml:space="preserve">Excellent project for growth knowledge </t>
  </si>
  <si>
    <t>19V0a-a6XNdLvUhsn9MuguI62kqBP4axX</t>
  </si>
  <si>
    <t>https://drive.google.com/file/d/19V0a-a6XNdLvUhsn9MuguI62kqBP4axX/view?usp=drivesdk</t>
  </si>
  <si>
    <t>Document successfully created; Document successfully merged; PDF created; !!Error Sending Emails: Service invoked too many times for one day: email.; Run via form trigger as shindebhagwat1982@gmail.com; Timestamp: Feb 13 2021 6:05 AM</t>
  </si>
  <si>
    <t>sanketbankar45@gmail.com</t>
  </si>
  <si>
    <t>BANKAR SANKET NARENDRA</t>
  </si>
  <si>
    <t>PIRENS IBMA COLLEGE LONI</t>
  </si>
  <si>
    <t>GREAT</t>
  </si>
  <si>
    <t>1rmW3YBmSNmJnHV1kxBVrsmjqOyF4XKBl</t>
  </si>
  <si>
    <t>https://drive.google.com/file/d/1rmW3YBmSNmJnHV1kxBVrsmjqOyF4XKBl/view?usp=drivesdk</t>
  </si>
  <si>
    <t>Document successfully created; Document successfully merged; PDF created; !!Error Sending Emails: Service invoked too many times for one day: email.; Run via form trigger as shindebhagwat1982@gmail.com; Timestamp: Feb 13 2021 6:24 AM</t>
  </si>
  <si>
    <t>rp8950756@gmail.com</t>
  </si>
  <si>
    <t xml:space="preserve">Renuka </t>
  </si>
  <si>
    <t>Sau bha ta ka ma vidyulay rahuri</t>
  </si>
  <si>
    <t>Khupchan</t>
  </si>
  <si>
    <t>1QsyHAiPsvDxMM2BH3uq4t418dQvh4FPr</t>
  </si>
  <si>
    <t>https://drive.google.com/file/d/1QsyHAiPsvDxMM2BH3uq4t418dQvh4FPr/view?usp=drivesdk</t>
  </si>
  <si>
    <t>Document successfully created; Document successfully merged; PDF created; !!Error Sending Emails: Service invoked too many times for one day: email.; Run via form trigger as shindebhagwat1982@gmail.com; Timestamp: Feb 13 2021 6:57 AM</t>
  </si>
  <si>
    <t>harshadaborkar59@gmail.com</t>
  </si>
  <si>
    <t>Harshada Rajendra Borkar</t>
  </si>
  <si>
    <t>1N0Hj54CkL1GitSS5j0BEFcZmVZIBOTBJ</t>
  </si>
  <si>
    <t>https://drive.google.com/file/d/1N0Hj54CkL1GitSS5j0BEFcZmVZIBOTBJ/view?usp=drivesdk</t>
  </si>
  <si>
    <t>Document successfully created; Document successfully merged; PDF created; !!Error Sending Emails: Service invoked too many times for one day: email.; Run via form trigger as shindebhagwat1982@gmail.com; Timestamp: Feb 13 2021 7:05 AM</t>
  </si>
  <si>
    <t>ayushalhat505@gmail.com</t>
  </si>
  <si>
    <t>Ayush Subhash Alhat</t>
  </si>
  <si>
    <t>Loknete Ramdas Patil Dhumala Art Commerce &amp;Science</t>
  </si>
  <si>
    <t>दमन सिंग यांनी वक्तृत्व स्पर्धेसाठीच्या तिची मोठी बहीण उपिंदर हा विषय निवडला</t>
  </si>
  <si>
    <t>1Tzu3ng2vj-MT_s1LD3ZN0bzXNISoLl6S</t>
  </si>
  <si>
    <t>https://drive.google.com/file/d/1Tzu3ng2vj-MT_s1LD3ZN0bzXNISoLl6S/view?usp=drivesdk</t>
  </si>
  <si>
    <t>Document successfully created; Document successfully merged; PDF created; !!Error Sending Emails: Service invoked too many times for one day: email.; Run via form trigger as shindebhagwat1982@gmail.com; Timestamp: Feb 13 2021 7:12 AM</t>
  </si>
  <si>
    <t>prathameshwarale8@email.com</t>
  </si>
  <si>
    <t>प्रथमेश नानासाहेब वराळे</t>
  </si>
  <si>
    <t>लोकनेते रामदास पाटील धुमाळ कॉलेज राहुरी</t>
  </si>
  <si>
    <t>मला हा प्रकल्प खूप आवडला आणि पुढच्या वेळेस मला एक प्रश्न सोडवायला खूप आवडतील</t>
  </si>
  <si>
    <t>1ay5EgoSfE-hW7ukpgTz3SmW9Wi2soFp0</t>
  </si>
  <si>
    <t>https://drive.google.com/file/d/1ay5EgoSfE-hW7ukpgTz3SmW9Wi2soFp0/view?usp=drivesdk</t>
  </si>
  <si>
    <t>Document successfully created; Document successfully merged; PDF created; !!Error Sending Emails: Service invoked too many times for one day: email.; Run via form trigger as shindebhagwat1982@gmail.com; Timestamp: Feb 13 2021 8:34 AM</t>
  </si>
  <si>
    <t>gademahesh2622@gmail.com</t>
  </si>
  <si>
    <t>Gade Aarti prakash</t>
  </si>
  <si>
    <t>Art scincs commerce college rahuri</t>
  </si>
  <si>
    <t>1swQMKgBoEGhS0_spnh-fUNrGH1kY55me</t>
  </si>
  <si>
    <t>https://drive.google.com/file/d/1swQMKgBoEGhS0_spnh-fUNrGH1kY55me/view?usp=drivesdk</t>
  </si>
  <si>
    <t>Document successfully created; Document successfully merged; PDF created; !!Error Sending Emails: Service invoked too many times for one day: email.; Run via form trigger as shindebhagwat1982@gmail.com; Timestamp: Feb 13 2021 8:41 AM</t>
  </si>
  <si>
    <t>rajendralavre2019@gmail.com</t>
  </si>
  <si>
    <t>Lavre Rajendra laxman</t>
  </si>
  <si>
    <t>MBA&amp;MCA college loni</t>
  </si>
  <si>
    <t>Ekandarit upkram chan aahe. 
Hyatun shiknyasarkh khup bhetla
Hyatun amhala abhyasachi ajun khup garaj aahe as vataty
Dhanyawad</t>
  </si>
  <si>
    <t>1T2VLlED0LZE5DCD325epr-ZxyLiDyFAH</t>
  </si>
  <si>
    <t>https://drive.google.com/file/d/1T2VLlED0LZE5DCD325epr-ZxyLiDyFAH/view?usp=drivesdk</t>
  </si>
  <si>
    <t>Document successfully created; Document successfully merged; PDF created; !!Error Sending Emails: Service invoked too many times for one day: email.; Run via form trigger as shindebhagwat1982@gmail.com; Timestamp: Feb 13 2021 8:48 AM</t>
  </si>
  <si>
    <t>joheshwariakhada@gimal.com</t>
  </si>
  <si>
    <t>Harshda ganesh tarde</t>
  </si>
  <si>
    <t>Ramdas patil bhumal kala vidnyan wanijya mahavidyal</t>
  </si>
  <si>
    <t>Ha upkrm khup chan aahe</t>
  </si>
  <si>
    <t>19Zfn3QkrjwUwWpXZP-VgYvs86nQwj7-O</t>
  </si>
  <si>
    <t>https://drive.google.com/file/d/19Zfn3QkrjwUwWpXZP-VgYvs86nQwj7-O/view?usp=drivesdk</t>
  </si>
  <si>
    <t>Document successfully created; Document successfully merged; PDF created; !!Error Sending Emails: Service invoked too many times for one day: email.; Run via form trigger as shindebhagwat1982@gmail.com; Timestamp: Feb 13 2021 8:58 AM</t>
  </si>
  <si>
    <t>damalevaibhavi9@gmail.com</t>
  </si>
  <si>
    <t>वैष्णवी पांडुरंग डमाळे</t>
  </si>
  <si>
    <t xml:space="preserve"> Good work for education</t>
  </si>
  <si>
    <t>11hmGSpE-SyPBsvYYmG7QbmefD58vBDTk</t>
  </si>
  <si>
    <t>https://drive.google.com/file/d/11hmGSpE-SyPBsvYYmG7QbmefD58vBDTk/view?usp=drivesdk</t>
  </si>
  <si>
    <t>Document successfully created; Document successfully merged; PDF created; !!Error Sending Emails: Service invoked too many times for one day: email.; Run via form trigger as shindebhagwat1982@gmail.com; Timestamp: Feb 13 2021 9:18 AM</t>
  </si>
  <si>
    <t>sampadatarde@gmail.com</t>
  </si>
  <si>
    <t>Loknete Ramdas Patil dhumal arts science and commerce</t>
  </si>
  <si>
    <t>Ha project khup chhan ahe yamule amhla khup kahi samjle general knowledge chi Mahit zali.thank you!!!</t>
  </si>
  <si>
    <t>1XU4Tb_QVE6bYSfaTR7cSCWUNyTJ_Kq9v</t>
  </si>
  <si>
    <t>https://drive.google.com/file/d/1XU4Tb_QVE6bYSfaTR7cSCWUNyTJ_Kq9v/view?usp=drivesdk</t>
  </si>
  <si>
    <t>Document successfully created; Document successfully merged; PDF created; !!Error Sending Emails: Service invoked too many times for one day: email.; Run via form trigger as shindebhagwat1982@gmail.com; Timestamp: Feb 13 2021 9:22 AM</t>
  </si>
  <si>
    <t>sandipraokale2994@gmail.com</t>
  </si>
  <si>
    <t>Ishwari Jagannath Kale</t>
  </si>
  <si>
    <t xml:space="preserve">Arts Science &amp; Commerce College Rahuri </t>
  </si>
  <si>
    <t>हा एक छान उपक्रम आहे जो प्रत्येक वडिलाने लक्षात घेतला पाहिजे</t>
  </si>
  <si>
    <t>1dVUzrb4BDduyt8ZK2vWRjr0fQVKdjG3s</t>
  </si>
  <si>
    <t>https://drive.google.com/file/d/1dVUzrb4BDduyt8ZK2vWRjr0fQVKdjG3s/view?usp=drivesdk</t>
  </si>
  <si>
    <t>Document successfully created; Document successfully merged; PDF created; !!Error Sending Emails: Service invoked too many times for one day: email.; Run via form trigger as shindebhagwat1982@gmail.com; Timestamp: Feb 13 2021 9:23 AM</t>
  </si>
  <si>
    <t>gadeabhay4112002@gmail.com</t>
  </si>
  <si>
    <t>Gade Abhya Arun</t>
  </si>
  <si>
    <t>या उपक्रमामुळे मुलांचे वाचनाप्रति आवड वाढेल व वाचनाने त्याना नविन वीचारसरनि मिळेल . त्याच्या ज्ञानातहि भर पडेल.</t>
  </si>
  <si>
    <t>1oV7RHG0-QuRq6CLpIzSxPubjMJYGwRiP</t>
  </si>
  <si>
    <t>https://drive.google.com/file/d/1oV7RHG0-QuRq6CLpIzSxPubjMJYGwRiP/view?usp=drivesdk</t>
  </si>
  <si>
    <t>Document successfully created; Document successfully merged; PDF created; Emails Sent: [To: gadeabhay4112002@gmail.com]; Run via form trigger as shindebhagwat1982@gmail.com; Timestamp: Feb 13 2021 10:03 AM</t>
  </si>
  <si>
    <t>vaishnaviwable1@gmail.com</t>
  </si>
  <si>
    <t xml:space="preserve"> कु. वैष्णवी रावसाहेब वाबळे</t>
  </si>
  <si>
    <t>A.S.c college of rahuri</t>
  </si>
  <si>
    <t>हा एक खूप चांगला उपक्रम राबवले जात आहे</t>
  </si>
  <si>
    <t>1MNzaxU9RgJbXWT371aKgGrLyb-tao5SV</t>
  </si>
  <si>
    <t>https://drive.google.com/file/d/1MNzaxU9RgJbXWT371aKgGrLyb-tao5SV/view?usp=drivesdk</t>
  </si>
  <si>
    <t>Document successfully created; Document successfully merged; PDF created; Emails Sent: [To: vaishnaviwable1@gmail.com]; Run via form trigger as shindebhagwat1982@gmail.com; Timestamp: Feb 13 2021 10:10 AM</t>
  </si>
  <si>
    <t>wable.ss081@gmail.com</t>
  </si>
  <si>
    <t>Saurabh Ganesh wable</t>
  </si>
  <si>
    <t>A S C college rahuri</t>
  </si>
  <si>
    <t>खुप चांगला उपक्रम आहे .</t>
  </si>
  <si>
    <t>1oH7q6FM3c9grpTCMqJhVFAoMmZ1PZV-H</t>
  </si>
  <si>
    <t>https://drive.google.com/file/d/1oH7q6FM3c9grpTCMqJhVFAoMmZ1PZV-H/view?usp=drivesdk</t>
  </si>
  <si>
    <t>Document successfully created; Document successfully merged; PDF created; Emails Sent: [To: wable.ss081@gmail.com]; Run via form trigger as shindebhagwat1982@gmail.com; Timestamp: Feb 13 2021 10:12 AM</t>
  </si>
  <si>
    <t>nutanwable01@gmail.com</t>
  </si>
  <si>
    <t xml:space="preserve">नूतन रावसाहेब वाबळे </t>
  </si>
  <si>
    <t xml:space="preserve"> A S C college rahuri</t>
  </si>
  <si>
    <t>खुप स्तुस्त उपक्रम आहे</t>
  </si>
  <si>
    <t>1eopIkxrDCq01UQuHG53Z53rZr70N7YOu</t>
  </si>
  <si>
    <t>https://drive.google.com/file/d/1eopIkxrDCq01UQuHG53Z53rZr70N7YOu/view?usp=drivesdk</t>
  </si>
  <si>
    <t>Document successfully created; Document successfully merged; PDF created; Emails Sent: [To: nutanwable01@gmail.com]; Run via form trigger as shindebhagwat1982@gmail.com; Timestamp: Feb 13 2021 10:43 AM</t>
  </si>
  <si>
    <t>dinesh.balsaraf10@gmail.com</t>
  </si>
  <si>
    <t>बाळसराफ डी. बी.</t>
  </si>
  <si>
    <t>संत कोंडाजी बाबा कला व वाणिज्य महाविद्यालय कोतूळ, ता.अकोले.</t>
  </si>
  <si>
    <t>चांगला आहे</t>
  </si>
  <si>
    <t>1T1hzE4GDjpw5D_4JOH4UctXzTz3tlaW6</t>
  </si>
  <si>
    <t>https://drive.google.com/file/d/1T1hzE4GDjpw5D_4JOH4UctXzTz3tlaW6/view?usp=drivesdk</t>
  </si>
  <si>
    <t>Document successfully created; Document successfully merged; PDF created; Emails Sent: [To: dinesh.balsaraf10@gmail.com]; Run via form trigger as shindebhagwat1982@gmail.com; Timestamp: Feb 13 2021 11:33 AM</t>
  </si>
  <si>
    <t>shitalmehetre2@gmail.com</t>
  </si>
  <si>
    <t>कु. शिरसाठ अश्विनी कृष्णा</t>
  </si>
  <si>
    <t>कला, विज्ञान, वाणिज्य महाविद्यालय, राहुरी</t>
  </si>
  <si>
    <t>साधना या युवा दिवाळी अंकातून आम्हाला मनमोहन सिंग यांच्या विषयी माहिती मिळाली.
यामुळे आम्हाला निश्चितच प्रेरणा मिळाली.</t>
  </si>
  <si>
    <t>10KgVx_qAeZJJ693uONpJ2XEUq_h_YcV7</t>
  </si>
  <si>
    <t>https://drive.google.com/file/d/10KgVx_qAeZJJ693uONpJ2XEUq_h_YcV7/view?usp=drivesdk</t>
  </si>
  <si>
    <t>Document successfully created; Document successfully merged; PDF created; Emails Sent: [To: shitalmehetre2@gmail.com]; Run via form trigger as shindebhagwat1982@gmail.com; Timestamp: Feb 13 2021 11:36 AM</t>
  </si>
  <si>
    <t>waghmodevishal111@gmail.com</t>
  </si>
  <si>
    <t>विशाल राजु वाघमोडे</t>
  </si>
  <si>
    <t>Loknete Ramadas patil Dhumal arts science and commerce College rahuri</t>
  </si>
  <si>
    <t>उपक्रम हा खुप छान आहे आणि मला तो आवडला.</t>
  </si>
  <si>
    <t>1E1DlkEyBf6RqWkRv_rTaV9Koq1YFk_0m</t>
  </si>
  <si>
    <t>https://drive.google.com/file/d/1E1DlkEyBf6RqWkRv_rTaV9Koq1YFk_0m/view?usp=drivesdk</t>
  </si>
  <si>
    <t>Document successfully created; Document successfully merged; PDF created; Emails Sent: [To: waghmodevishal111@gmail.com]; Run via form trigger as shindebhagwat1982@gmail.com; Timestamp: Feb 13 2021 7:33 PM</t>
  </si>
  <si>
    <t>shubhamshinde0999@gmail.com</t>
  </si>
  <si>
    <t>शिंदेशुभमगणेश</t>
  </si>
  <si>
    <t xml:space="preserve">हा उपक्रम खुप चांगल्या आशा प्रकारचा उपक्रम आहे
यातुन नवीन सामान्य ज्ञान प्राप्त  होते
 </t>
  </si>
  <si>
    <t>1CVGZomUOrLpknffAIfAi62He4lxIZLcN</t>
  </si>
  <si>
    <t>https://drive.google.com/file/d/1CVGZomUOrLpknffAIfAi62He4lxIZLcN/view?usp=drivesdk</t>
  </si>
  <si>
    <t>Document successfully created; Document successfully merged; PDF created; Emails Sent: [To: shubhamshinde0999@gmail.com]; Run via form trigger as shindebhagwat1982@gmail.com; Timestamp: Feb 14 2021 1:48 AM</t>
  </si>
  <si>
    <t>kshirsagarvaishnavi024@gmail.com</t>
  </si>
  <si>
    <t>Vaishnavi mahesh kshirsagar</t>
  </si>
  <si>
    <t>Penraj sarda college Ahmednagar</t>
  </si>
  <si>
    <t>1N1gCsEAfQnzn-Yt073KbAaseKjP6x3UC</t>
  </si>
  <si>
    <t>https://drive.google.com/file/d/1N1gCsEAfQnzn-Yt073KbAaseKjP6x3UC/view?usp=drivesdk</t>
  </si>
  <si>
    <t>Document successfully created; Document successfully merged; PDF created; Emails Sent: [To: kshirsagarvaishnavi024@gmail.com]; Run via form trigger as shindebhagwat1982@gmail.com; Timestamp: Feb 14 2021 2:07 AM</t>
  </si>
  <si>
    <t>sunilchavan100881@gmail.com</t>
  </si>
  <si>
    <t>सुनिल हरी चव्हाण</t>
  </si>
  <si>
    <t>जिल्हा परिषद प्राथमिक शाळा औंढा ता.निलंगा जि.लातूर</t>
  </si>
  <si>
    <t>उपक्रम खुप चांगला आहे. यामुळे मोठया प्रमाणात ज्ञान मिळाले .</t>
  </si>
  <si>
    <t>1DyLX_j360VwpYht9zPjHvg7hMEkqFXqb</t>
  </si>
  <si>
    <t>https://drive.google.com/file/d/1DyLX_j360VwpYht9zPjHvg7hMEkqFXqb/view?usp=drivesdk</t>
  </si>
  <si>
    <t>Document successfully created; Document successfully merged; PDF created; Emails Sent: [To: sunilchavan100881@gmail.com]; Run via form trigger as shindebhagwat1982@gmail.com; Timestamp: Feb 14 2021 2:26 AM</t>
  </si>
  <si>
    <t>sangitachavan0189@gimal.com</t>
  </si>
  <si>
    <t>संगीता उल्हास राठोड</t>
  </si>
  <si>
    <t>श्री.महात्मा बसवेश्वर प्राथमिक विद्यामंदिर लातूर,जि.लातूर</t>
  </si>
  <si>
    <t>उपक्रम अतिशय चांगला आहे .असेच उपक्रम राबविले गेले पाहिजेत या मुळे मोठ्या प्रमाणात ज्ञान मिळणार आहे.</t>
  </si>
  <si>
    <t>1913qb-SS36nM5zgbKCTbDlYUIhmwMXKo</t>
  </si>
  <si>
    <t>https://drive.google.com/file/d/1913qb-SS36nM5zgbKCTbDlYUIhmwMXKo/view?usp=drivesdk</t>
  </si>
  <si>
    <t>Document successfully created; Document successfully merged; PDF created; Emails Sent: [To: sangitachavan0189@gimal.com]; Run via form trigger as shindebhagwat1982@gmail.com; Timestamp: Feb 14 2021 2:38 AM</t>
  </si>
  <si>
    <t>pilgarsachin3@gmail.com</t>
  </si>
  <si>
    <t xml:space="preserve">सचिन रेवन्नाथ पिलगर </t>
  </si>
  <si>
    <t xml:space="preserve">अतिशय सुंदर उपक्रम आहे. </t>
  </si>
  <si>
    <t>1T-tvUfaJCWNssJ6OVf0irpfeAFUCrP9J</t>
  </si>
  <si>
    <t>https://drive.google.com/file/d/1T-tvUfaJCWNssJ6OVf0irpfeAFUCrP9J/view?usp=drivesdk</t>
  </si>
  <si>
    <t>Document successfully created; Document successfully merged; PDF created; Emails Sent: [To: pilgarsachin3@gmail.com]; Run via form trigger as shindebhagwat1982@gmail.com; Timestamp: Feb 14 2021 3:18 AM</t>
  </si>
  <si>
    <t>jadhavsujit221@gmail.com</t>
  </si>
  <si>
    <t>Jadhav yogesh Dattatray</t>
  </si>
  <si>
    <t>ASCC,college,Rahuri</t>
  </si>
  <si>
    <t>-</t>
  </si>
  <si>
    <t>1IppbaKOSsfbAb5FTVHakEs80u6sOkUz2</t>
  </si>
  <si>
    <t>https://drive.google.com/file/d/1IppbaKOSsfbAb5FTVHakEs80u6sOkUz2/view?usp=drivesdk</t>
  </si>
  <si>
    <t>Document successfully created; Document successfully merged; PDF created; Emails Sent: [To: jadhavsujit221@gmail.com]; Run via form trigger as shindebhagwat1982@gmail.com; Timestamp: Feb 14 2021 4:09 AM</t>
  </si>
  <si>
    <t>mhasepallavi28@gmail.com</t>
  </si>
  <si>
    <t>Pallavi prakash mhase</t>
  </si>
  <si>
    <t>Pirens IBMA Collage Loni</t>
  </si>
  <si>
    <t>Vachnache upkram rabvle pahijet Karan tyacha mulle apyala mahiti bhettee</t>
  </si>
  <si>
    <t>11VUHXu0exYguqnbqCGlF3mhwZAr903Vm</t>
  </si>
  <si>
    <t>https://drive.google.com/file/d/11VUHXu0exYguqnbqCGlF3mhwZAr903Vm/view?usp=drivesdk</t>
  </si>
  <si>
    <t>Document successfully created; Document successfully merged; PDF created; Emails Sent: [To: mhasepallavi28@gmail.com]; Run via form trigger as shindebhagwat1982@gmail.com; Timestamp: Feb 14 2021 4:25 AM</t>
  </si>
  <si>
    <t>prit.kool19@gmail.com</t>
  </si>
  <si>
    <t>प्रिती सुनिल कुलकर्णी</t>
  </si>
  <si>
    <t>समर्थ शिक्षणशास्त्र महाविद्यालयं सातपूर नाशिक</t>
  </si>
  <si>
    <t>1E6T1nyJ2vg7igDiMxhj2HsYEgiQRIFby</t>
  </si>
  <si>
    <t>https://drive.google.com/file/d/1E6T1nyJ2vg7igDiMxhj2HsYEgiQRIFby/view?usp=drivesdk</t>
  </si>
  <si>
    <t>Document successfully created; Document successfully merged; PDF created; Emails Sent: [To: prit.kool19@gmail.com]; Run via form trigger as shindebhagwat1982@gmail.com; Timestamp: Feb 14 2021 5:10 AM</t>
  </si>
  <si>
    <t>saurbhgade45@gmail.com</t>
  </si>
  <si>
    <t>सौरभ दिलीप गाडे</t>
  </si>
  <si>
    <t>उपक्रम मस्त आहे .वाचन केलं तर नक्कीच फायदा होईल</t>
  </si>
  <si>
    <t>1ysZnYQQ57uZ_ihbia8v-xDNHkEVOkv_f</t>
  </si>
  <si>
    <t>https://drive.google.com/file/d/1ysZnYQQ57uZ_ihbia8v-xDNHkEVOkv_f/view?usp=drivesdk</t>
  </si>
  <si>
    <t>Document successfully created; Document successfully merged; PDF created; Emails Sent: [To: saurbhgade45@gmail.com]; Run via form trigger as shindebhagwat1982@gmail.com; Timestamp: Feb 14 2021 5:43 AM</t>
  </si>
  <si>
    <t>sway1ash@gmail.com</t>
  </si>
  <si>
    <t xml:space="preserve">होय </t>
  </si>
  <si>
    <t xml:space="preserve">Dr.Hedgewar Education College </t>
  </si>
  <si>
    <t xml:space="preserve">अतिशय स्तुत्य...... युवकांना जास्तीत जास्त कार्यप्रवण करण्याचा उत्तम मार्ग </t>
  </si>
  <si>
    <t>1YUfIuKwdscUJbapPGy4jqyhg7z4oZdSr</t>
  </si>
  <si>
    <t>https://drive.google.com/file/d/1YUfIuKwdscUJbapPGy4jqyhg7z4oZdSr/view?usp=drivesdk</t>
  </si>
  <si>
    <t>Document successfully created; Document successfully merged; PDF created; Emails Sent: [To: sway1ash@gmail.com]; Run via form trigger as shindebhagwat1982@gmail.com; Timestamp: Feb 14 2021 5:54 AM</t>
  </si>
  <si>
    <t>sgadekar004@gamil.com</t>
  </si>
  <si>
    <t>Gadekar Sarthak sunil</t>
  </si>
  <si>
    <t>Arts Commerce science Mahavidyalay Rahuri</t>
  </si>
  <si>
    <t>बह</t>
  </si>
  <si>
    <t>18Ty0Ub8-6zmcVKhAp88a3aFo67biITGG</t>
  </si>
  <si>
    <t>https://drive.google.com/file/d/18Ty0Ub8-6zmcVKhAp88a3aFo67biITGG/view?usp=drivesdk</t>
  </si>
  <si>
    <t>Document successfully created; Document successfully merged; PDF created; Emails Sent: [To: sgadekar004@gamil.com]; Run via form trigger as shindebhagwat1982@gmail.com; Timestamp: Feb 14 2021 6:16 AM</t>
  </si>
  <si>
    <t>shrutisandanshiv@gmail.com</t>
  </si>
  <si>
    <t xml:space="preserve"> Shruti Sunil Sandanshiv</t>
  </si>
  <si>
    <t>PIRENS IBMA collage loni</t>
  </si>
  <si>
    <t>मस्त उपक्रम आहे</t>
  </si>
  <si>
    <t>1WgeyioqGzg3dHuAyyn-Z_FyV3kuq66Ji</t>
  </si>
  <si>
    <t>https://drive.google.com/file/d/1WgeyioqGzg3dHuAyyn-Z_FyV3kuq66Ji/view?usp=drivesdk</t>
  </si>
  <si>
    <t>Document successfully created; Document successfully merged; PDF created; Emails Sent: [To: shrutisandanshiv@gmail.com]; Run via form trigger as shindebhagwat1982@gmail.com; Timestamp: Feb 14 2021 6:18 AM</t>
  </si>
  <si>
    <t>patilyogesh251195@gmail.com</t>
  </si>
  <si>
    <t>Yogesh Mukund Patil</t>
  </si>
  <si>
    <t>Samarth college Satpur Nashik</t>
  </si>
  <si>
    <t>1O2Ts4rsxEgUYBsqS85uJZHXFRLZUffzy</t>
  </si>
  <si>
    <t>https://drive.google.com/file/d/1O2Ts4rsxEgUYBsqS85uJZHXFRLZUffzy/view?usp=drivesdk</t>
  </si>
  <si>
    <t>Document successfully created; Document successfully merged; PDF created; Emails Sent: [To: patilyogesh251195@gmail.com]; Run via form trigger as shindebhagwat1982@gmail.com; Timestamp: Feb 14 2021 6:33 AM</t>
  </si>
  <si>
    <t>thoratsantosh44@gmail.com</t>
  </si>
  <si>
    <t>प्रा. संतोष सुभाष थोरात</t>
  </si>
  <si>
    <t>लोकनेते रामदास पाटिल धुमाळ कला, विज्ञान व वाणिज्य महाविद्यालय, राहुरी.</t>
  </si>
  <si>
    <t>अतिशय सुंदर उपक्रम.... डॉ. अभय बंग यांचा लेख जीवनाला दिशा देणारा आहे.</t>
  </si>
  <si>
    <t>12T0_PGfv8QcAtV1saMi_dnLZzgjSJAZZ</t>
  </si>
  <si>
    <t>https://drive.google.com/file/d/12T0_PGfv8QcAtV1saMi_dnLZzgjSJAZZ/view?usp=drivesdk</t>
  </si>
  <si>
    <t>Document successfully created; Document successfully merged; PDF created; Emails Sent: [To: thoratsantosh44@gmail.com]; Run via form trigger as shindebhagwat1982@gmail.com; Timestamp: Feb 14 2021 7:47 AM</t>
  </si>
  <si>
    <t>ranjanapatil4155@gmail.com</t>
  </si>
  <si>
    <t>रंजना शरद पाटील</t>
  </si>
  <si>
    <t>समर्थ अध्यापक विद्यालय सातपूर</t>
  </si>
  <si>
    <t>खूप छान उपक्रम आहे</t>
  </si>
  <si>
    <t>1MF8VZtEAH5nHEs_fjx6Aa9UoxS4SJ8s0</t>
  </si>
  <si>
    <t>https://drive.google.com/file/d/1MF8VZtEAH5nHEs_fjx6Aa9UoxS4SJ8s0/view?usp=drivesdk</t>
  </si>
  <si>
    <t>Document successfully created; Document successfully merged; PDF created; Emails Sent: [To: ranjanapatil4155@gmail.com]; Run via form trigger as shindebhagwat1982@gmail.com; Timestamp: Feb 14 2021 7:49 AM</t>
  </si>
  <si>
    <t>sanketrs0077@gmail.com</t>
  </si>
  <si>
    <t>शिवाजी राजेंद्र सुर्यवंशी</t>
  </si>
  <si>
    <t>स्वामी सहजानंद भारती कॉलेज ऑफ एज्युकेशन श्रीरामपूर</t>
  </si>
  <si>
    <t xml:space="preserve">छान उपक्रम असून सर्वांनी सहभागी झाले पाहिजे </t>
  </si>
  <si>
    <t>1N4YdS9st8HFC6qLLjKHWA9AP-ogpz4XG</t>
  </si>
  <si>
    <t>https://drive.google.com/file/d/1N4YdS9st8HFC6qLLjKHWA9AP-ogpz4XG/view?usp=drivesdk</t>
  </si>
  <si>
    <t>Document successfully created; Document successfully merged; PDF created; Emails Sent: [To: sanketrs0077@gmail.com]; Run via form trigger as shindebhagwat1982@gmail.com; Timestamp: Feb 14 2021 9:01 AM</t>
  </si>
  <si>
    <t>anilbankar835@gmail.com</t>
  </si>
  <si>
    <t>सुजाता अनिल बनकर</t>
  </si>
  <si>
    <t>कला ,विज्ञान , वाणिज्य महाविद्यालय राहुरी.</t>
  </si>
  <si>
    <t xml:space="preserve">मला हा उपक्रम खूप आवडला . या उपक्रमातून तरुण पिढीला वाचनाची प्रेरणा  निर्माण होते . खरच हा उपक्रम प्रेरणादायक आहे . वाचाल तर वाचाल। हे वाक्याशी निगडित हा उपक्रम आहे . मनुष्याने वाचलं तर मनुष्यही आपल्या जीवनात वाचतो .  या उपक्रमामुळे युवा पिढीत वाचनाचे संस्कार रुजतात .  या उपक्रमात  सहभाग घेऊन खूप आनंद झाला . </t>
  </si>
  <si>
    <t>14_VeKsOZCn3-mWbfF84xesn-qnHbtld7</t>
  </si>
  <si>
    <t>https://drive.google.com/file/d/14_VeKsOZCn3-mWbfF84xesn-qnHbtld7/view?usp=drivesdk</t>
  </si>
  <si>
    <t>Document successfully created; Document successfully merged; PDF created; Emails Sent: [To: anilbankar835@gmail.com]; Run via form trigger as shindebhagwat1982@gmail.com; Timestamp: Feb 14 2021 10:01 AM</t>
  </si>
  <si>
    <t>renukagunjal2311@gmail.com</t>
  </si>
  <si>
    <t xml:space="preserve">सौ.रेणुका शुभम गुंजाळ </t>
  </si>
  <si>
    <t>कला,विज्ञान आणि वाणिज्य महाविद्यालय,राहुरी.</t>
  </si>
  <si>
    <t xml:space="preserve"> Ha upkram mahatvpurn aahe yatun general knowledge Chi Minh sudharna hoil. </t>
  </si>
  <si>
    <t>1BxdIRcd8VimpsiYbkMR_0UMecObB-FSP</t>
  </si>
  <si>
    <t>https://drive.google.com/file/d/1BxdIRcd8VimpsiYbkMR_0UMecObB-FSP/view?usp=drivesdk</t>
  </si>
  <si>
    <t>Document successfully created; Document successfully merged; PDF created; Emails Sent: [To: renukagunjal2311@gmail.com]; Run via form trigger as shindebhagwat1982@gmail.com; Timestamp: Feb 14 2021 11:11 AM</t>
  </si>
  <si>
    <t>vinitvijay@94malwade.com</t>
  </si>
  <si>
    <t>विनित विजय माळवदे</t>
  </si>
  <si>
    <t xml:space="preserve">Loknate ramdass patil dhumal </t>
  </si>
  <si>
    <t>Well done</t>
  </si>
  <si>
    <t>1l1mPQjbl-XVrDykbGnEJFAggFxQkqiiJ</t>
  </si>
  <si>
    <t>https://drive.google.com/file/d/1l1mPQjbl-XVrDykbGnEJFAggFxQkqiiJ/view?usp=drivesdk</t>
  </si>
  <si>
    <t>Document successfully created; Document successfully merged; PDF created; Emails Sent: [To: vinitvijay@94malwade.com]; Run via form trigger as shindebhagwat1982@gmail.com; Timestamp: Feb 14 2021 11:23 AM</t>
  </si>
  <si>
    <t>dalvisahil278@gmail.com</t>
  </si>
  <si>
    <t>Penraj Sarda College Ahmadnagar</t>
  </si>
  <si>
    <t xml:space="preserve"> 🙂</t>
  </si>
  <si>
    <t>15wtqKJOXakjqdqCk3nvN6v4tuJKFH3R0</t>
  </si>
  <si>
    <t>https://drive.google.com/file/d/15wtqKJOXakjqdqCk3nvN6v4tuJKFH3R0/view?usp=drivesdk</t>
  </si>
  <si>
    <t>Document successfully created; Document successfully merged; PDF created; Emails Sent: [To: dalvisahil278@gmail.com]; Run via form trigger as shindebhagwat1982@gmail.com; Timestamp: Feb 14 2021 11:26 AM</t>
  </si>
  <si>
    <t>suvarnakangune9@gmail.com</t>
  </si>
  <si>
    <t>सुवर्णा विजय कांगुणे</t>
  </si>
  <si>
    <t>L.R.P.D. Asc college ,Rahuri</t>
  </si>
  <si>
    <t xml:space="preserve">Ha upakram chaglya prakare tayar karnyat ala asun to aplya bhavi pidhi sathi khup chaglya prkare upayukt tharel . </t>
  </si>
  <si>
    <t>1WEpZsWG5UkxO67pAsLIdNWc9Rs8f5Uja</t>
  </si>
  <si>
    <t>https://drive.google.com/file/d/1WEpZsWG5UkxO67pAsLIdNWc9Rs8f5Uja/view?usp=drivesdk</t>
  </si>
  <si>
    <t>Document successfully created; Document successfully merged; PDF created; Emails Sent: [To: suvarnakangune9@gmail.com]; Run via form trigger as shindebhagwat1982@gmail.com; Timestamp: Feb 14 2021 11:59 AM</t>
  </si>
  <si>
    <t>kaveri7@gmail.com</t>
  </si>
  <si>
    <t>Kaveri uddhav khilari</t>
  </si>
  <si>
    <t>This is very good inspiration for us for everyone in that the story of book myanas search for meaning</t>
  </si>
  <si>
    <t>1NkJz5aCtHovfTVNbgYWdrYIqVPb7B7ZZ</t>
  </si>
  <si>
    <t>https://drive.google.com/file/d/1NkJz5aCtHovfTVNbgYWdrYIqVPb7B7ZZ/view?usp=drivesdk</t>
  </si>
  <si>
    <t>Document successfully created; Document successfully merged; PDF created; Emails Sent: [To: kaveri7@gmail.com]; Run via form trigger as shindebhagwat1982@gmail.com; Timestamp: Feb 14 2021 12:38 PM</t>
  </si>
  <si>
    <t>mayurkudale333@gmail.com</t>
  </si>
  <si>
    <t>Kudale Mayur Somnath</t>
  </si>
  <si>
    <t xml:space="preserve">Thise type of test increase our genral knowledge..!!😊 </t>
  </si>
  <si>
    <t>1IVwEnJZhs21diGBAtxXstZ9bmi59zof_</t>
  </si>
  <si>
    <t>https://drive.google.com/file/d/1IVwEnJZhs21diGBAtxXstZ9bmi59zof_/view?usp=drivesdk</t>
  </si>
  <si>
    <t>Document successfully created; Document successfully merged; PDF created; Emails Sent: [To: mayurkudale333@gmail.com]; Run via form trigger as shindebhagwat1982@gmail.com; Timestamp: Feb 14 2021 9:32 PM</t>
  </si>
  <si>
    <t>Dali sahil raju</t>
  </si>
  <si>
    <t xml:space="preserve">Penraj Sarada college </t>
  </si>
  <si>
    <t>😇</t>
  </si>
  <si>
    <t>1uRaH4naLLOnCoauB0_h2961fLJVToQRJ</t>
  </si>
  <si>
    <t>https://drive.google.com/file/d/1uRaH4naLLOnCoauB0_h2961fLJVToQRJ/view?usp=drivesdk</t>
  </si>
  <si>
    <t>Document successfully created; Document successfully merged; PDF created; Emails Sent: [To: dalvisahil278@gmail.com]; Run via form trigger as shindebhagwat1982@gmail.com; Timestamp: Feb 14 2021 9:50 PM</t>
  </si>
  <si>
    <t>Kanse717@gmail.com</t>
  </si>
  <si>
    <t xml:space="preserve">कणसे शिवानी प्रकाश </t>
  </si>
  <si>
    <t>लोकनेते रामदास पाटील धुमाळ कला, विज्ञान आणि वाणिज्य महाविद्यालय राहुरी.</t>
  </si>
  <si>
    <t>हा प्रकल्प अतिशय सुंदर आहे. याने वाचन प्रेमी मध्ये वाढ होईल.</t>
  </si>
  <si>
    <t>1C03gFRs7mWcFWVsiv8B8FjT88jA20_KN</t>
  </si>
  <si>
    <t>https://drive.google.com/file/d/1C03gFRs7mWcFWVsiv8B8FjT88jA20_KN/view?usp=drivesdk</t>
  </si>
  <si>
    <t>Document successfully created; Document successfully merged; PDF created; Emails Sent: [To: Kanse717@gmail.com]; Run via form trigger as shindebhagwat1982@gmail.com; Timestamp: Feb 15 2021 2:49 AM</t>
  </si>
  <si>
    <t>jyotipachore274@gmail.com</t>
  </si>
  <si>
    <t>ज्योती अण्णासाहेब पाचोरे</t>
  </si>
  <si>
    <t>PIRENS IBMA, LONI</t>
  </si>
  <si>
    <t>16htCffEfoGKwVDm4Dg69zqPbS2M5ieYv</t>
  </si>
  <si>
    <t>https://drive.google.com/file/d/16htCffEfoGKwVDm4Dg69zqPbS2M5ieYv/view?usp=drivesdk</t>
  </si>
  <si>
    <t>Document successfully created; Document successfully merged; PDF created; Emails Sent: [To: jyotipachore274@gmail.com]; Run via form trigger as shindebhagwat1982@gmail.com; Timestamp: Feb 15 2021 4:16 AM</t>
  </si>
  <si>
    <t>gaderohit1234@gmail.com</t>
  </si>
  <si>
    <t xml:space="preserve">गाडे रोहित अरूण </t>
  </si>
  <si>
    <t>कला विज्ञान व वाणिज्य महाविद्यालय सोनई</t>
  </si>
  <si>
    <t>या उपक्रमामुळे विद्यार्थ्यांना वाचनाची आवड वाढली व त्याच्या ज्ञानात भर पडली.</t>
  </si>
  <si>
    <t>1olFZbK-fzaEZls4cMTVJOEK0an4oAycs</t>
  </si>
  <si>
    <t>https://drive.google.com/file/d/1olFZbK-fzaEZls4cMTVJOEK0an4oAycs/view?usp=drivesdk</t>
  </si>
  <si>
    <t>Document successfully created; Document successfully merged; PDF created; Emails Sent: [To: gaderohit1234@gmail.com]; Run via form trigger as shindebhagwat1982@gmail.com; Timestamp: Feb 15 2021 9:38 AM</t>
  </si>
  <si>
    <t>sauravdhawale942063@gmail.com</t>
  </si>
  <si>
    <t>Saurav dhawale</t>
  </si>
  <si>
    <t>A.S.C.C.,RAHURI</t>
  </si>
  <si>
    <t>Questions  paper is very easy</t>
  </si>
  <si>
    <t>1Xw0yI-EEJql-Cf-5iWkGtUA2QZbfdbfF</t>
  </si>
  <si>
    <t>https://drive.google.com/file/d/1Xw0yI-EEJql-Cf-5iWkGtUA2QZbfdbfF/view?usp=drivesdk</t>
  </si>
  <si>
    <t>Document successfully created; Document successfully merged; PDF created; Emails Sent: [To: sauravdhawale942063@gmail.com]; Run via form trigger as shindebhagwat1982@gmail.com; Timestamp: Feb 15 2021 11:47 AM</t>
  </si>
  <si>
    <t>Dalvi sahil raju</t>
  </si>
  <si>
    <t>Sarda college Ahmadnagar</t>
  </si>
  <si>
    <t>😊</t>
  </si>
  <si>
    <t>16BQr7O1igTUGFADsFd4soTmEHLrAOEh1</t>
  </si>
  <si>
    <t>https://drive.google.com/file/d/16BQr7O1igTUGFADsFd4soTmEHLrAOEh1/view?usp=drivesdk</t>
  </si>
  <si>
    <t>Document successfully created; Document successfully merged; PDF created; Emails Sent: [To: dalvisahil278@gmail.com]; Run via form trigger as shindebhagwat1982@gmail.com; Timestamp: Feb 16 2021 5:16 AM</t>
  </si>
  <si>
    <t>londhe2594@gmail.com</t>
  </si>
  <si>
    <t>कु . लोंढे शितल विठ्ठल</t>
  </si>
  <si>
    <t>College of education, Barshi</t>
  </si>
  <si>
    <t>Very good and excellent</t>
  </si>
  <si>
    <t>1U8lIXAJSBWPRvddnCHMr7zSm9tGswzDZ</t>
  </si>
  <si>
    <t>https://drive.google.com/file/d/1U8lIXAJSBWPRvddnCHMr7zSm9tGswzDZ/view?usp=drivesdk</t>
  </si>
  <si>
    <t>Document successfully created; Document successfully merged; PDF created; Emails Sent: [To: londhe2594@gmail.com]; Run via form trigger as shindebhagwat1982@gmail.com; Timestamp: Feb 16 2021 6:41 AM</t>
  </si>
  <si>
    <t>ashvinshendge00@gmail.com</t>
  </si>
  <si>
    <t>अश्विनीकुमार भगवान शेंडगे</t>
  </si>
  <si>
    <t>शासकीय माध्यमिक व उच्च माध्यमिक आश्रमशाळा केळीरुम्हणवाडी ता अकोले जि अहमदनगर</t>
  </si>
  <si>
    <t>आजच्या पिढीला सोशल मिडिया कडून वाचनाकडे वळविण्यासाठी खुप उपयुक्त आहे.</t>
  </si>
  <si>
    <t>1lpPTeD7nEuLZxtIPuAyQEvxMAC_QDk89</t>
  </si>
  <si>
    <t>https://drive.google.com/file/d/1lpPTeD7nEuLZxtIPuAyQEvxMAC_QDk89/view?usp=drivesdk</t>
  </si>
  <si>
    <t>Document successfully created; Document successfully merged; PDF created; Emails Sent: [To: ashvinshendge00@gmail.com]; Run via form trigger as shindebhagwat1982@gmail.com; Timestamp: Feb 16 2021 10:51 AM</t>
  </si>
  <si>
    <t>sanjaysathe199@gmail.com</t>
  </si>
  <si>
    <t xml:space="preserve">श्री संजय लहानू साठे </t>
  </si>
  <si>
    <t>पी.व्ही.पी.काॅलेज प्रवरानगर.</t>
  </si>
  <si>
    <t xml:space="preserve">चांगला उपक्रम आहे. </t>
  </si>
  <si>
    <t>1iwrYZf0-BH1FUXB9i8-mG57sEb7p6ZwC</t>
  </si>
  <si>
    <t>https://drive.google.com/file/d/1iwrYZf0-BH1FUXB9i8-mG57sEb7p6ZwC/view?usp=drivesdk</t>
  </si>
  <si>
    <t>Document successfully created; Document successfully merged; PDF created; Emails Sent: [To: sanjaysathe199@gmail.com]; Run via form trigger as shindebhagwat1982@gmail.com; Timestamp: Feb 16 2021 11:06 AM</t>
  </si>
  <si>
    <t>kulkarni.vaishnavi2612@gmail.com</t>
  </si>
  <si>
    <t>स्वाती दत्तात्रय गराडे</t>
  </si>
  <si>
    <t>डॉ. हेडगेवार शिक्षणशास्त्र महाविद्यालय</t>
  </si>
  <si>
    <t>अतिशय स्तुत्य उपक्रम. सर्वांपर्यन्त नक्कीच पोहोचायला हवा.</t>
  </si>
  <si>
    <t>17JAvnV3EOrQJE_d952EKB_ksah51BKgP</t>
  </si>
  <si>
    <t>https://drive.google.com/file/d/17JAvnV3EOrQJE_d952EKB_ksah51BKgP/view?usp=drivesdk</t>
  </si>
  <si>
    <t>Document successfully created; Document successfully merged; PDF created; Emails Sent: [To: kulkarni.vaishnavi2612@gmail.com]; Run via form trigger as shindebhagwat1982@gmail.com; Timestamp: Feb 16 2021 11:40 AM</t>
  </si>
  <si>
    <t>kopnar1974@gmail.com</t>
  </si>
  <si>
    <t>विठ्ठल हुलाजी कोपनर</t>
  </si>
  <si>
    <t>ज्ञानगंगा माध्यमिक व उच्च माध्यमिक विद्यालय साळणा ता औंढा नाग जी हिंगोली</t>
  </si>
  <si>
    <t>वाचनाचा छंद ज्ञानाचा झरा आहे त्यामुळे ज्ञानात भर नकिच पडेल त्यामुळे रुजवणुक ही सर्वात व्हावी</t>
  </si>
  <si>
    <t>1fhf__QF0wsynfV9SK4kUOBxAOzFNhGs0</t>
  </si>
  <si>
    <t>https://drive.google.com/file/d/1fhf__QF0wsynfV9SK4kUOBxAOzFNhGs0/view?usp=drivesdk</t>
  </si>
  <si>
    <t>Document successfully created; Document successfully merged; PDF created; Emails Sent: [To: kopnar1974@gmail.com]; Run via form trigger as shindebhagwat1982@gmail.com; Timestamp: Feb 16 2021 12:15 PM</t>
  </si>
  <si>
    <t>sunil.kulkarni1964@gmail.com</t>
  </si>
  <si>
    <t>Sunil Vinayak Kulkarni</t>
  </si>
  <si>
    <t>S.S.G.M.College Kopargaon</t>
  </si>
  <si>
    <t>Good job.</t>
  </si>
  <si>
    <t>11ZuTCPxpC7MGMKhOJS_dqc5nex42hPAO</t>
  </si>
  <si>
    <t>https://drive.google.com/file/d/11ZuTCPxpC7MGMKhOJS_dqc5nex42hPAO/view?usp=drivesdk</t>
  </si>
  <si>
    <t>Document successfully created; Document successfully merged; PDF created; Emails Sent: [To: sunil.kulkarni1964@gmail.com]; Run via form trigger as shindebhagwat1982@gmail.com; Timestamp: Feb 16 2021 11:28 PM</t>
  </si>
  <si>
    <t>shivanikalamkar2022@gmail.com</t>
  </si>
  <si>
    <t>शिवानी मनोज कळमकर</t>
  </si>
  <si>
    <t>लोकनेते रामदास पाटिल धुमाळ काला, वाणीज्य, शास्त्र महाविद्यालयाची राहुरी</t>
  </si>
  <si>
    <t>हा उपक्रम मला खूप आवडला. पण त्याच बरोबर आपण मराठी भाषेच्या संवर्धनासाठी भाषण स्पर्धा आयोजित करू शकतो. विविध उपक्रम राबवून मराठी वारसा जतन करण्यासाठी मार्गदर्शन करू शकतो.</t>
  </si>
  <si>
    <t>1eqRrKL_j-45xRSJxbtzN_72C1gbWpY3X</t>
  </si>
  <si>
    <t>https://drive.google.com/file/d/1eqRrKL_j-45xRSJxbtzN_72C1gbWpY3X/view?usp=drivesdk</t>
  </si>
  <si>
    <t>Document successfully created; Document successfully merged; PDF created; Emails Sent: [To: shivanikalamkar2022@gmail.com]; Run via form trigger as shindebhagwat1982@gmail.com; Timestamp: Feb 16 2021 11:50 PM</t>
  </si>
  <si>
    <t>laxmidasi2003@gmail.com</t>
  </si>
  <si>
    <t>लक्ष्मी दिवाकर दासी</t>
  </si>
  <si>
    <t>Walchand College Of Arts and Science,Solapur.</t>
  </si>
  <si>
    <t>1rhKyUt3g7_nhp45B1A3n3pTIONc2_T84</t>
  </si>
  <si>
    <t>https://drive.google.com/file/d/1rhKyUt3g7_nhp45B1A3n3pTIONc2_T84/view?usp=drivesdk</t>
  </si>
  <si>
    <t>Document successfully created; Document successfully merged; PDF created; Emails Sent: [To: laxmidasi2003@gmail.com]; Run via form trigger as shindebhagwat1982@gmail.com; Timestamp: Feb 17 2021 1:24 AM</t>
  </si>
  <si>
    <t>kalyanimalwade@gmail.com</t>
  </si>
  <si>
    <t>Kalyani Gorakhaanath Malwade.</t>
  </si>
  <si>
    <t>Art, Science&amp; Commers Collage. Rahuri.</t>
  </si>
  <si>
    <t xml:space="preserve">Hya upktamatun anek prashnaci utre mahit zali.
</t>
  </si>
  <si>
    <t>1e37uK0t2S5KVO8cUz-ws5Ie1Qc4ck-17</t>
  </si>
  <si>
    <t>https://drive.google.com/file/d/1e37uK0t2S5KVO8cUz-ws5Ie1Qc4ck-17/view?usp=drivesdk</t>
  </si>
  <si>
    <t>Document successfully created; Document successfully merged; PDF created; Emails Sent: [To: kalyanimalwade@gmail.com]; Run via form trigger as shindebhagwat1982@gmail.com; Timestamp: Feb 17 2021 4:27 AM</t>
  </si>
  <si>
    <t>sarsaratul@gmail.com</t>
  </si>
  <si>
    <t>श्री. सारसर अतुल भैय्यालाल</t>
  </si>
  <si>
    <t>पेमराज सारडा महाविद्यालय</t>
  </si>
  <si>
    <t>खूपच स्तुत्य उपक्रम, सर्वांपर्यंत पोहोचायला हवा</t>
  </si>
  <si>
    <t>1bYBid_7VlJV8fRkwqleF4z_HZLQt8pIH</t>
  </si>
  <si>
    <t>https://drive.google.com/file/d/1bYBid_7VlJV8fRkwqleF4z_HZLQt8pIH/view?usp=drivesdk</t>
  </si>
  <si>
    <t>Document successfully created; Document successfully merged; PDF created; Emails Sent: [To: sarsaratul@gmail.com]; Run via form trigger as shindebhagwat1982@gmail.com; Timestamp: Feb 17 2021 5:12 AM</t>
  </si>
  <si>
    <t>malvivaishali3@gmail.com</t>
  </si>
  <si>
    <t>वैशाली मधुकर माळवी</t>
  </si>
  <si>
    <t>Renavikar mahavidhylal</t>
  </si>
  <si>
    <t>मराठी भाषेविषयी जागृती होईल</t>
  </si>
  <si>
    <t>1Sdle_ov4OXjNeMmYF_owFUibpR8b2RO8</t>
  </si>
  <si>
    <t>https://drive.google.com/file/d/1Sdle_ov4OXjNeMmYF_owFUibpR8b2RO8/view?usp=drivesdk</t>
  </si>
  <si>
    <t>Document successfully created; Document successfully merged; PDF created; Emails Sent: [To: malvivaishali3@gmail.com]; Run via form trigger as shindebhagwat1982@gmail.com; Timestamp: Feb 17 2021 5:20 AM</t>
  </si>
  <si>
    <t>manjushaparaspatki@gmail.com</t>
  </si>
  <si>
    <t>सौ.मंजुषा दिलीप परसपाटकी</t>
  </si>
  <si>
    <t>म.ए.सो.रेणावीकर विदया मंदिर</t>
  </si>
  <si>
    <t>अतिशय उपयुक्त आणि स्तुत्य उपक्रम, मराठी भाषा संवर्धनासाठी उपयोगी असा उपक्रम.</t>
  </si>
  <si>
    <t>1DhadJWltfwoEtZIdzIDTdjGX4PXMxGsD</t>
  </si>
  <si>
    <t>https://drive.google.com/file/d/1DhadJWltfwoEtZIdzIDTdjGX4PXMxGsD/view?usp=drivesdk</t>
  </si>
  <si>
    <t>Document successfully created; Document successfully merged; PDF created; Emails Sent: [To: manjushaparaspatki@gmail.com]; Run via form trigger as shindebhagwat1982@gmail.com; Timestamp: Feb 17 2021 5:20 AM</t>
  </si>
  <si>
    <t>pradnya.zarekar1@gmail.com</t>
  </si>
  <si>
    <t>सौ.प्रज्ञा अविनाश झरेकर</t>
  </si>
  <si>
    <t>म.ए.सो.रेणावीकर विद्या मंदिर., सावेडी,अहमदनगर</t>
  </si>
  <si>
    <t>अतिशय छान उपक्रम आहे. वाचन संस्कृती संवर्धनासाठी उपयुक्त उपक्रम.</t>
  </si>
  <si>
    <t>13e8pqwAVM823rM6_q1AF4km8n7VXstpe</t>
  </si>
  <si>
    <t>https://drive.google.com/file/d/13e8pqwAVM823rM6_q1AF4km8n7VXstpe/view?usp=drivesdk</t>
  </si>
  <si>
    <t>Document successfully created; Document successfully merged; PDF created; Emails Sent: [To: pradnya.zarekar1@gmail.com]; Run via form trigger as shindebhagwat1982@gmail.com; Timestamp: Feb 17 2021 5:21 AM</t>
  </si>
  <si>
    <t>bsgurukule@gmail.com</t>
  </si>
  <si>
    <t xml:space="preserve">बाळासाहेब सोनबा गुरुकुले </t>
  </si>
  <si>
    <t>पेमराज सारडा महाविद्यालय, अहमदनगर b</t>
  </si>
  <si>
    <t xml:space="preserve">अतिशय स्तुत्य उपक्रम </t>
  </si>
  <si>
    <t>1GGWBYQhe8vf9nugX-frIc27yhiuIID1g</t>
  </si>
  <si>
    <t>https://drive.google.com/file/d/1GGWBYQhe8vf9nugX-frIc27yhiuIID1g/view?usp=drivesdk</t>
  </si>
  <si>
    <t>Document successfully created; Document successfully merged; PDF created; Emails Sent: [To: bsgurukule@gmail.com]; Run via form trigger as shindebhagwat1982@gmail.com; Timestamp: Feb 17 2021 5:22 AM</t>
  </si>
  <si>
    <t>satishdaule31@gmail.com</t>
  </si>
  <si>
    <t xml:space="preserve">चिऊ सतिश डाैले </t>
  </si>
  <si>
    <t xml:space="preserve">राहुरी कोलेज </t>
  </si>
  <si>
    <t>या उपक्रमात भाग घेतला पाहिजे ति अताचि कालात गरज आहे</t>
  </si>
  <si>
    <t>1StxBJwv7_7_y-OtCRnuoNAOL8cHF2TnF</t>
  </si>
  <si>
    <t>https://drive.google.com/file/d/1StxBJwv7_7_y-OtCRnuoNAOL8cHF2TnF/view?usp=drivesdk</t>
  </si>
  <si>
    <t>Document successfully created; Document successfully merged; PDF created; Emails Sent: [To: satishdaule31@gmail.com]; Run via form trigger as shindebhagwat1982@gmail.com; Timestamp: Feb 17 2021 6:47 AM</t>
  </si>
  <si>
    <t>vaishnavigade@gmail.com</t>
  </si>
  <si>
    <t>Gade Vaishnavi Somnath</t>
  </si>
  <si>
    <t>Arts,science,commerce collage of rahuri</t>
  </si>
  <si>
    <t>स्तुत्य उपक्रम आहे, डिजिटल युगात मागे पडलेले वाचन पुन्हा एकदा अवडणीने करायला लावणारा प्रयत्न छान आहे, असेच अंक मिळत राहो, भावी अंकांसाठी खूप खूप शुभेच्छा</t>
  </si>
  <si>
    <t>1BtNbAtwCi26m0mPixGfmJCROKAwIzWL1</t>
  </si>
  <si>
    <t>https://drive.google.com/file/d/1BtNbAtwCi26m0mPixGfmJCROKAwIzWL1/view?usp=drivesdk</t>
  </si>
  <si>
    <t>Document successfully created; Document successfully merged; PDF created; Emails Sent: [To: vaishnavigade@gmail.com]; Run via form trigger as shindebhagwat1982@gmail.com; Timestamp: Feb 17 2021 7:02 AM</t>
  </si>
  <si>
    <t>reshmakhokade@gmail.com</t>
  </si>
  <si>
    <t>साक्षी संतोष कोहकडे</t>
  </si>
  <si>
    <t>कला, विज्ञान, वाणिज्य महाविद्यालय राहुरी</t>
  </si>
  <si>
    <t>हा उपक्रम खूप छान आहे मला खूप आवडला</t>
  </si>
  <si>
    <t>1oy2o-2l5OZA6O4j5SUrPrDkOAfy97nV2</t>
  </si>
  <si>
    <t>https://drive.google.com/file/d/1oy2o-2l5OZA6O4j5SUrPrDkOAfy97nV2/view?usp=drivesdk</t>
  </si>
  <si>
    <t>Document successfully created; Document successfully merged; PDF created; Emails Sent: [To: reshmakhokade@gmail.com]; Run via form trigger as shindebhagwat1982@gmail.com; Timestamp: Feb 17 2021 7:11 AM</t>
  </si>
  <si>
    <t>shrutikakalhapure@gmail.com</t>
  </si>
  <si>
    <t>Mla प्रमाणपत्र हवे आहे</t>
  </si>
  <si>
    <t>ASC college Rahuri</t>
  </si>
  <si>
    <t xml:space="preserve">हा उपक्रम खुप बारी आहे </t>
  </si>
  <si>
    <t>1jMo_QKaLh6hNUThm7Do4gc6ieFA8PsNX</t>
  </si>
  <si>
    <t>https://drive.google.com/file/d/1jMo_QKaLh6hNUThm7Do4gc6ieFA8PsNX/view?usp=drivesdk</t>
  </si>
  <si>
    <t>Document successfully created; Document successfully merged; PDF created; Emails Sent: [To: shrutikakalhapure@gmail.com]; Run via form trigger as shindebhagwat1982@gmail.com; Timestamp: Feb 17 2021 7:35 AM</t>
  </si>
  <si>
    <t>ganeshDaule224@gmail.com</t>
  </si>
  <si>
    <t>गणेश शंकर डौले</t>
  </si>
  <si>
    <t>कला विज्ञान व वाणिज्य महाविद्यालय</t>
  </si>
  <si>
    <t>हे पुस्तक लई चांगले आहे याचात  लई घेण्यासारखे आहेत</t>
  </si>
  <si>
    <t>1OYvUH8RWCIB7GBAYaJ_yTE42NeADza2T</t>
  </si>
  <si>
    <t>https://drive.google.com/file/d/1OYvUH8RWCIB7GBAYaJ_yTE42NeADza2T/view?usp=drivesdk</t>
  </si>
  <si>
    <t>Document successfully created; Document successfully merged; PDF created; Emails Sent: [To: ganeshDaule224@gmail.com]; Run via form trigger as shindebhagwat1982@gmail.com; Timestamp: Feb 17 2021 7:51 AM</t>
  </si>
  <si>
    <t>katareasha081@gmail.com</t>
  </si>
  <si>
    <t>कटारे कावेरी विलास</t>
  </si>
  <si>
    <t xml:space="preserve"> कला, विज्ञान वाणिज्य महाविद्यालय, राहुरी</t>
  </si>
  <si>
    <t>या उपक्रमात विशिष्ट प्रकारची माहिती धीली आहे...</t>
  </si>
  <si>
    <t>1lJwRmMR3XVNvFj6r5JXQ2HAYgSJmh5VH</t>
  </si>
  <si>
    <t>https://drive.google.com/file/d/1lJwRmMR3XVNvFj6r5JXQ2HAYgSJmh5VH/view?usp=drivesdk</t>
  </si>
  <si>
    <t>Document successfully created; Document successfully merged; PDF created; Emails Sent: [To: katareasha081@gmail.com]; Run via form trigger as shindebhagwat1982@gmail.com; Timestamp: Feb 17 2021 9:00 AM</t>
  </si>
  <si>
    <t>katareswati10@gmail.com</t>
  </si>
  <si>
    <t>हा उपक्रम चांगला आहे.हा उपक्रम राबविण्यात आल्यामुळे विद्यार्थ्यांच्या ज्ञानात भर पडेल.</t>
  </si>
  <si>
    <t>1o0DGliwAdLJGutpL0PMvI7KkjN0yjFbC</t>
  </si>
  <si>
    <t>https://drive.google.com/file/d/1o0DGliwAdLJGutpL0PMvI7KkjN0yjFbC/view?usp=drivesdk</t>
  </si>
  <si>
    <t>Document successfully created; Document successfully merged; PDF created; Emails Sent: [To: katareswati10@gmail.com]; Run via form trigger as shindebhagwat1982@gmail.com; Timestamp: Feb 17 2021 10:10 AM</t>
  </si>
  <si>
    <t>abhishekdhasal80@gmal.com</t>
  </si>
  <si>
    <t>Abhishek sanjay Dhasal</t>
  </si>
  <si>
    <t>Ramadas dhumal kala vidnyan vanijya</t>
  </si>
  <si>
    <t>हा उपक्रम खुप चागला आहे यामुळे खुप मुलाला खुप फायदा होइल</t>
  </si>
  <si>
    <t>157dUcJrBa3fG2XJodloEs3lGuOpy78sW</t>
  </si>
  <si>
    <t>https://drive.google.com/file/d/157dUcJrBa3fG2XJodloEs3lGuOpy78sW/view?usp=drivesdk</t>
  </si>
  <si>
    <t>Document successfully created; Document successfully merged; PDF created; Emails Sent: [To: abhishekdhasal80@gmal.com]; Run via form trigger as shindebhagwat1982@gmail.com; Timestamp: Feb 17 2021 10:23 AM</t>
  </si>
  <si>
    <t>sgade117@gmail.com</t>
  </si>
  <si>
    <t>कु. गाडे पायल शांताराम</t>
  </si>
  <si>
    <t>रामदास पाटील धुमाळ कला वाणिज्य विज्ञान महाविद्यालय राहुरी</t>
  </si>
  <si>
    <t>छान</t>
  </si>
  <si>
    <t>11K4XlOZ8qNPkA13nFUJSKXhAJC0z_PVC</t>
  </si>
  <si>
    <t>https://drive.google.com/file/d/11K4XlOZ8qNPkA13nFUJSKXhAJC0z_PVC/view?usp=drivesdk</t>
  </si>
  <si>
    <t>Document successfully created; Document successfully merged; PDF created; Emails Sent: [To: sgade117@gmail.com]; Run via form trigger as shindebhagwat1982@gmail.com; Timestamp: Feb 17 2021 11:05 AM</t>
  </si>
  <si>
    <t>gauravmhase94@gmail.com</t>
  </si>
  <si>
    <t>गौरव किशोर म्हसे</t>
  </si>
  <si>
    <t xml:space="preserve">लोकनेते रामदास पाटील धुमाळ कला,विज्ञान व वाणिज्य महाविद्यालय, राहुरी </t>
  </si>
  <si>
    <t>1DfDQTKSk7KSo7p7IEFRSWkK9DEZuYe4F</t>
  </si>
  <si>
    <t>https://drive.google.com/file/d/1DfDQTKSk7KSo7p7IEFRSWkK9DEZuYe4F/view?usp=drivesdk</t>
  </si>
  <si>
    <t>Document successfully created; Document successfully merged; PDF created; Emails Sent: [To: gauravmhase94@gmail.com]; Run via form trigger as shindebhagwat1982@gmail.com; Timestamp: Feb 17 2021 11:36 AM</t>
  </si>
  <si>
    <t>bachkarrahul8@gmail.com</t>
  </si>
  <si>
    <t>RAHUL ASHOK BACHKAR</t>
  </si>
  <si>
    <t xml:space="preserve">लोकनेते रामदास पाटील धुमाळ कला,विज्ञान आणि वाणिज्य महाविद्यालय राहुरी कनिष्ठ महाविद्यालय </t>
  </si>
  <si>
    <t xml:space="preserve">हा उपक्रम अतिशय छान आहे </t>
  </si>
  <si>
    <t>1Hcbd0mIIGnHbhspy5NQbohTLdsan_dM0</t>
  </si>
  <si>
    <t>https://drive.google.com/file/d/1Hcbd0mIIGnHbhspy5NQbohTLdsan_dM0/view?usp=drivesdk</t>
  </si>
  <si>
    <t>Document successfully created; Document successfully merged; PDF created; Emails Sent: [To: bachkarrahul8@gmail.com]; Run via form trigger as shindebhagwat1982@gmail.com; Timestamp: Feb 17 2021 1:16 PM</t>
  </si>
  <si>
    <t>sripati.kolase1972@gmail.com</t>
  </si>
  <si>
    <t>Kolse Tejas Shripati</t>
  </si>
  <si>
    <t>Shri Shivaji shikshan prasarak mandal, s Arts science &amp; commerce college rahuri</t>
  </si>
  <si>
    <t>He Klapana khup chan ahhe</t>
  </si>
  <si>
    <t>1P2OY-UVcsvwNYOdkgrII8g_QeCQh-_DE</t>
  </si>
  <si>
    <t>https://drive.google.com/file/d/1P2OY-UVcsvwNYOdkgrII8g_QeCQh-_DE/view?usp=drivesdk</t>
  </si>
  <si>
    <t>Document successfully created; Document successfully merged; PDF created; Emails Sent: [To: sripati.kolase1972@gmail.com]; Run via form trigger as shindebhagwat1982@gmail.com; Timestamp: Feb 17 2021 11:14 PM</t>
  </si>
  <si>
    <t>rohitdaule6@gmail.com</t>
  </si>
  <si>
    <t>Daule simantari satish</t>
  </si>
  <si>
    <t>पुस्तक वाचन ही अतिशय महत्त्वाची गरज आहे</t>
  </si>
  <si>
    <t>1SSVlCO2rZpLK3gInUQO51wgoWupCdBsH</t>
  </si>
  <si>
    <t>https://drive.google.com/file/d/1SSVlCO2rZpLK3gInUQO51wgoWupCdBsH/view?usp=drivesdk</t>
  </si>
  <si>
    <t>Document successfully created; Document successfully merged; PDF created; Emails Sent: [To: rohitdaule6@gmail.com]; Run via form trigger as shindebhagwat1982@gmail.com; Timestamp: Feb 18 2021 3:43 AM</t>
  </si>
  <si>
    <t>pratibhasolanki935@gmail.com</t>
  </si>
  <si>
    <t xml:space="preserve">मराठी </t>
  </si>
  <si>
    <t>समर्थ अध्यापक विद्यालय, सातपूर नाशिक.</t>
  </si>
  <si>
    <t>वाचनाची आवड विद्यार्थ्यांमध्ये रजू व्हावी.</t>
  </si>
  <si>
    <t>1I9-SkXJSyle8WmYFTaXm5JhouebVLBU7</t>
  </si>
  <si>
    <t>https://drive.google.com/file/d/1I9-SkXJSyle8WmYFTaXm5JhouebVLBU7/view?usp=drivesdk</t>
  </si>
  <si>
    <t>Document successfully created; Document successfully merged; PDF created; Emails Sent: [To: pratibhasolanki935@gmail.com]; Run via form trigger as shindebhagwat1982@gmail.com; Timestamp: Feb 18 2021 3:59 AM</t>
  </si>
  <si>
    <t>dasipriyanka3@gmail.com</t>
  </si>
  <si>
    <t>प्रियांका दिवाकर दासी</t>
  </si>
  <si>
    <t>वालचंद  कॉलेज  ऑफ  आर्टस्  अँड  सायन्स ,  सोलापूर</t>
  </si>
  <si>
    <t>वाचनाचे महत्त्व समजावून देणारी छान उपक्रम</t>
  </si>
  <si>
    <t>1OiL02BuASjkQ5D72CpdwkA78Sli64L6V</t>
  </si>
  <si>
    <t>https://drive.google.com/file/d/1OiL02BuASjkQ5D72CpdwkA78Sli64L6V/view?usp=drivesdk</t>
  </si>
  <si>
    <t>Document successfully created; Document successfully merged; PDF created; Emails Sent: [To: dasipriyanka3@gmail.com]; Run via form trigger as shindebhagwat1982@gmail.com; Timestamp: Feb 18 2021 4:46 AM</t>
  </si>
  <si>
    <t>manjarekalyani014@gmail.com</t>
  </si>
  <si>
    <t>Dolas Ashwini Gorakshanath</t>
  </si>
  <si>
    <t>Arts ,science &amp; commerce college Rahuri</t>
  </si>
  <si>
    <t xml:space="preserve">या  उपक्रमामुळे वाचणाची आवड निर्माण करून देणारी, तसेच या दिवाळी अंकामधुन अधिक ज्ञान व  त्या थोर व्यक्तिंचे विचार समजतात . ते विचार किंवा त्यामध्ये त्यांनी घेतलेले कष्ट अधिकची प्रॆरणा देऊन जातात. </t>
  </si>
  <si>
    <t>1Sfz1ztAuXJ_G6alXlY5hG2RLv6M1Vna2</t>
  </si>
  <si>
    <t>https://drive.google.com/file/d/1Sfz1ztAuXJ_G6alXlY5hG2RLv6M1Vna2/view?usp=drivesdk</t>
  </si>
  <si>
    <t>Document successfully created; Document successfully merged; PDF created; Emails Sent: [To: manjarekalyani014@gmail.com]; Run via form trigger as shindebhagwat1982@gmail.com; Timestamp: Feb 18 2021 7:51 AM</t>
  </si>
  <si>
    <t>gawadesanjy984@gmail.com</t>
  </si>
  <si>
    <t xml:space="preserve">Gawade Sarthak </t>
  </si>
  <si>
    <t xml:space="preserve">Loknete Ramdas Patil dhumal </t>
  </si>
  <si>
    <t xml:space="preserve">हा उपक्रम चांगला आहे 
</t>
  </si>
  <si>
    <t>1qs4jXVvUfEw6oQALPGWS_kvPur0NbC-K</t>
  </si>
  <si>
    <t>https://drive.google.com/file/d/1qs4jXVvUfEw6oQALPGWS_kvPur0NbC-K/view?usp=drivesdk</t>
  </si>
  <si>
    <t>Document successfully created; Document successfully merged; PDF created; Emails Sent: [To: gawadesanjy984@gmail.com]; Run via form trigger as shindebhagwat1982@gmail.com; Timestamp: Feb 18 2021 9:00 AM</t>
  </si>
  <si>
    <t>gurudattabhuse96047608@gmail.com</t>
  </si>
  <si>
    <t xml:space="preserve">  Marathi</t>
  </si>
  <si>
    <t>Lokanete ramdas patil dhumal kla vidnyan and vanijy mhavidyalay rahuri</t>
  </si>
  <si>
    <t>Ha upakram changla ahe
Ya upakrmatun pudhechikati nirman hoti</t>
  </si>
  <si>
    <t>1F16vjUljfbYIwYKvG6Aay25yPeWnJy15</t>
  </si>
  <si>
    <t>https://drive.google.com/file/d/1F16vjUljfbYIwYKvG6Aay25yPeWnJy15/view?usp=drivesdk</t>
  </si>
  <si>
    <t>Document successfully created; Document successfully merged; PDF created; Emails Sent: [To: gurudattabhuse96047608@gmail.com]; Run via form trigger as shindebhagwat1982@gmail.com; Timestamp: Feb 18 2021 9:12 AM</t>
  </si>
  <si>
    <t>bhuseanuradha@gmail.com</t>
  </si>
  <si>
    <t>अनुराधा कृष्णनाथ भुसे</t>
  </si>
  <si>
    <t xml:space="preserve">पद्मश्री डॉ विट्ठलराव विखे पाटील इंजीनियरिंग कॉलेज लोणी </t>
  </si>
  <si>
    <t>हा उपक्रम खुप चांगला आहे. या तून आम्हाला जिद्द व चिकाटी  प्राप्त झा ली. पुस्तके वाचन करण्याची आवड निर्माण झा ली.</t>
  </si>
  <si>
    <t>19cKVb7WVE2FiCS4NJ3Kk7nfQgovBi9hG</t>
  </si>
  <si>
    <t>https://drive.google.com/file/d/19cKVb7WVE2FiCS4NJ3Kk7nfQgovBi9hG/view?usp=drivesdk</t>
  </si>
  <si>
    <t>Document successfully created; Document successfully merged; PDF created; Emails Sent: [To: bhuseanuradha@gmail.com]; Run via form trigger as shindebhagwat1982@gmail.com; Timestamp: Feb 18 2021 10:28 AM</t>
  </si>
  <si>
    <t>oholnisha2@gmail.com</t>
  </si>
  <si>
    <t xml:space="preserve"> निशा बाजीराव ओहोळ </t>
  </si>
  <si>
    <t xml:space="preserve">Ssb college of education,Shrirampur </t>
  </si>
  <si>
    <t xml:space="preserve">या उपक्रमांमुळे वाचण्यात रस येऊ लागला.या उपक्रमामुळे प्रश्न सोडवताना वाचायला उत्सुकता वाढते. </t>
  </si>
  <si>
    <t>1r77UGwVKMykYfWbu_qotZ9LDVBhucEjO</t>
  </si>
  <si>
    <t>https://drive.google.com/file/d/1r77UGwVKMykYfWbu_qotZ9LDVBhucEjO/view?usp=drivesdk</t>
  </si>
  <si>
    <t>Document successfully created; Document successfully merged; PDF created; Emails Sent: [To: oholnisha2@gmail.com]; Run via form trigger as shindebhagwat1982@gmail.com; Timestamp: Feb 18 2021 11:32 AM</t>
  </si>
  <si>
    <t>avaibhav734@gmail.com</t>
  </si>
  <si>
    <t>A.S.C.C</t>
  </si>
  <si>
    <t xml:space="preserve">Vaibhav
</t>
  </si>
  <si>
    <t>1J2WpTWZSrWiP3PSrvUmg6yAHHxcIMRFU</t>
  </si>
  <si>
    <t>https://drive.google.com/file/d/1J2WpTWZSrWiP3PSrvUmg6yAHHxcIMRFU/view?usp=drivesdk</t>
  </si>
  <si>
    <t>Document successfully created; Document successfully merged; PDF created; Emails Sent: [To: avaibhav734@gmail.com]; Run via form trigger as shindebhagwat1982@gmail.com; Timestamp: Feb 19 2021 10:06 AM</t>
  </si>
  <si>
    <t>kotkarr046@gamail.com</t>
  </si>
  <si>
    <t>Ramdas patil dhumal rahuri</t>
  </si>
  <si>
    <t xml:space="preserve">हा अतिशय छान उपक्रम आहे
</t>
  </si>
  <si>
    <t>1hw7FOErwD6GPWtfWnMBCGzwhxEF8Qkx4</t>
  </si>
  <si>
    <t>https://drive.google.com/file/d/1hw7FOErwD6GPWtfWnMBCGzwhxEF8Qkx4/view?usp=drivesdk</t>
  </si>
  <si>
    <t>Document successfully created; Document successfully merged; PDF created; Emails Sent: [To: kotkarr046@gamail.com]; Run via form trigger as shindebhagwat1982@gmail.com; Timestamp: Feb 19 2021 12:08 PM</t>
  </si>
  <si>
    <t>mradityapilgar44@gmail.com</t>
  </si>
  <si>
    <t>Aditya Revannath Pilgar</t>
  </si>
  <si>
    <t>Shivajirav pawar of pharmacy college</t>
  </si>
  <si>
    <t>आतिशय छान उपक्रम</t>
  </si>
  <si>
    <t>1BCKyFkcszZpUYXzTqUK38n626VkLvtWy</t>
  </si>
  <si>
    <t>https://drive.google.com/file/d/1BCKyFkcszZpUYXzTqUK38n626VkLvtWy/view?usp=drivesdk</t>
  </si>
  <si>
    <t>Document successfully created; Document successfully merged; PDF created; Emails Sent: [To: mradityapilgar44@gmail.com]; Run via form trigger as shindebhagwat1982@gmail.com; Timestamp: Feb 19 2021 11:35 PM</t>
  </si>
  <si>
    <t>krishnadhole912@gmail.com</t>
  </si>
  <si>
    <t>कृष्णा सुखदेव ढोले</t>
  </si>
  <si>
    <t xml:space="preserve">लोकनेते रामदास पाटील धुमाळ कला शास्त्र आणि वाणिज्य महाविद्यालयात </t>
  </si>
  <si>
    <t>मला माहित होते</t>
  </si>
  <si>
    <t>1QmzKmuOAav-IuaNZj-gUrrbEdq2AhVU6</t>
  </si>
  <si>
    <t>https://drive.google.com/file/d/1QmzKmuOAav-IuaNZj-gUrrbEdq2AhVU6/view?usp=drivesdk</t>
  </si>
  <si>
    <t>Document successfully created; Document successfully merged; PDF created; Emails Sent: [To: krishnadhole912@gmail.com]; Run via form trigger as shindebhagwat1982@gmail.com; Timestamp: Feb 20 2021 12:16 AM</t>
  </si>
  <si>
    <t>lokhandear1234@gmail.com</t>
  </si>
  <si>
    <t>Govt Ashram school Akalapur TAL SANGAMNER</t>
  </si>
  <si>
    <t>उत्कृष्ट उपक्रम</t>
  </si>
  <si>
    <t>1FqgmeDHM_YoixTsTNIFnQz2mtHuG2ubu</t>
  </si>
  <si>
    <t>https://drive.google.com/file/d/1FqgmeDHM_YoixTsTNIFnQz2mtHuG2ubu/view?usp=drivesdk</t>
  </si>
  <si>
    <t>Document successfully created; Document successfully merged; PDF created; Emails Sent: [To: lokhandear1234@gmail.com]; Run via form trigger as shindebhagwat1982@gmail.com; Timestamp: Feb 20 2021 1:09 AM</t>
  </si>
  <si>
    <t>rutikgade08@gmail.com</t>
  </si>
  <si>
    <t>Pooja balasaheb Gade</t>
  </si>
  <si>
    <t>Shri Shivaji shikshan prasarak mandal s arts science &amp; commerce College rahuri</t>
  </si>
  <si>
    <t xml:space="preserve"> 
हा उपक़म विद्यार्थ्यांसाठी खूप छान आहे</t>
  </si>
  <si>
    <t>1Z_k3xkTSdLYX-CTCA88A1YjXCEUMbldJ</t>
  </si>
  <si>
    <t>https://drive.google.com/file/d/1Z_k3xkTSdLYX-CTCA88A1YjXCEUMbldJ/view?usp=drivesdk</t>
  </si>
  <si>
    <t>Document successfully created; Document successfully merged; PDF created; Emails Sent: [To: rutikgade08@gmail.com]; Run via form trigger as shindebhagwat1982@gmail.com; Timestamp: Feb 20 2021 1:17 AM</t>
  </si>
  <si>
    <t>vasantkhule123@gmail.com</t>
  </si>
  <si>
    <t>shri Ramdas patil art ,commerce and science collge rahuri</t>
  </si>
  <si>
    <t xml:space="preserve"> आमच्य तरुण पिढीसाठी खुप छान उपक्रम आहे.</t>
  </si>
  <si>
    <t>16A09_-D049TI13T_IIIPPcgx7PvQcINz</t>
  </si>
  <si>
    <t>https://drive.google.com/file/d/16A09_-D049TI13T_IIIPPcgx7PvQcINz/view?usp=drivesdk</t>
  </si>
  <si>
    <t>Document successfully created; Document successfully merged; PDF created; Emails Sent: [To: vasantkhule123@gmail.com]; Run via form trigger as shindebhagwat1982@gmail.com; Timestamp: Feb 20 2021 2:06 AM</t>
  </si>
  <si>
    <t>abhishekdhokane8@gmail.com</t>
  </si>
  <si>
    <t>Arts commerce science collage sonai</t>
  </si>
  <si>
    <t>हा उपक्रम खूप छान आहे</t>
  </si>
  <si>
    <t>1bpvCvMoVfnqNn6LKfyrdxckQ8LwVtvQS</t>
  </si>
  <si>
    <t>https://drive.google.com/file/d/1bpvCvMoVfnqNn6LKfyrdxckQ8LwVtvQS/view?usp=drivesdk</t>
  </si>
  <si>
    <t>Document successfully created; Document successfully merged; PDF created; Emails Sent: [To: abhishekdhokane8@gmail.com]; Run via form trigger as shindebhagwat1982@gmail.com; Timestamp: Feb 20 2021 3:14 AM</t>
  </si>
  <si>
    <t>dudhawadesuresh@gmail.com</t>
  </si>
  <si>
    <t>दुधवडे सुरेश रामभाऊ</t>
  </si>
  <si>
    <t>SSB College Of Education Shrirampur</t>
  </si>
  <si>
    <t xml:space="preserve">वाचन ,स्मरण ,आवड, सवय </t>
  </si>
  <si>
    <t>18Wruo4CJdOc3MvoeT1HRtdILPkPEj50Z</t>
  </si>
  <si>
    <t>https://drive.google.com/file/d/18Wruo4CJdOc3MvoeT1HRtdILPkPEj50Z/view?usp=drivesdk</t>
  </si>
  <si>
    <t>Document successfully created; Document successfully merged; PDF created; Emails Sent: [To: dudhawadesuresh@gmail.com]; Run via form trigger as shindebhagwat1982@gmail.com; Timestamp: Feb 20 2021 4:48 AM</t>
  </si>
  <si>
    <t>zarekarnikita@gmail.com</t>
  </si>
  <si>
    <t>ZAREKAR NIKITA SUKUMAR</t>
  </si>
  <si>
    <t>SSB COLLEGE OF EDUCATION SHIRAMPUR</t>
  </si>
  <si>
    <t>हा खूप सुंदर उपक्रम आहे...या मधील लेख वाचून खूप मस्त वाटले...या मधील प्रत्येक लेखामधून खूप काही शिकण्यासारखं आहे..</t>
  </si>
  <si>
    <t>1nHC6HtTsV3WAmxeUVs_yTmQiS78rWHrx</t>
  </si>
  <si>
    <t>https://drive.google.com/file/d/1nHC6HtTsV3WAmxeUVs_yTmQiS78rWHrx/view?usp=drivesdk</t>
  </si>
  <si>
    <t>Document successfully created; Document successfully merged; PDF created; Emails Sent: [To: zarekarnikita@gmail.com]; Run via form trigger as shindebhagwat1982@gmail.com; Timestamp: Feb 20 2021 11:55 AM</t>
  </si>
  <si>
    <t>mhaskerupali123@gmail.com</t>
  </si>
  <si>
    <t>Swami sahjanand bharati college of education shrirampur</t>
  </si>
  <si>
    <t>हा upkram खूप छान होता माझ्यात वाचन करण्याची आवड निर्माण झाली</t>
  </si>
  <si>
    <t>1F0lnkzKcWSHvW8jIWHy7jpW0Ugfm8m_c</t>
  </si>
  <si>
    <t>https://drive.google.com/file/d/1F0lnkzKcWSHvW8jIWHy7jpW0Ugfm8m_c/view?usp=drivesdk</t>
  </si>
  <si>
    <t>Document successfully created; Document successfully merged; PDF created; Emails Sent: [To: mhaskerupali123@gmail.com]; Run via form trigger as shindebhagwat1982@gmail.com; Timestamp: Feb 20 2021 11:37 PM</t>
  </si>
  <si>
    <t>rohinigawade0@gmail.com</t>
  </si>
  <si>
    <t>गावडे रोहिणी शिवाजी</t>
  </si>
  <si>
    <t>SSB College of Education,Shrirampur</t>
  </si>
  <si>
    <t>हा उपक्रम खरंच खूप छान आहे.यातील प्रत्येक लेखातून काहीतरी घेण्यासारखे आहे.</t>
  </si>
  <si>
    <t>1UvMpsybOr-MAe5ie0j-fRWShpL9IPBwQ</t>
  </si>
  <si>
    <t>https://drive.google.com/file/d/1UvMpsybOr-MAe5ie0j-fRWShpL9IPBwQ/view?usp=drivesdk</t>
  </si>
  <si>
    <t>Document successfully created; Document successfully merged; PDF created; Emails Sent: [To: rohinigawade0@gmail.com]; Run via form trigger as shindebhagwat1982@gmail.com; Timestamp: Feb 20 2021 11:47 PM</t>
  </si>
  <si>
    <t>pawarnilesh1994@gemil.com</t>
  </si>
  <si>
    <t>SSB college shirampur</t>
  </si>
  <si>
    <t>या उपक्रमातून मला खूप गोष्टी शिकायला मिळाल्या</t>
  </si>
  <si>
    <t>16JRQZoSr-cr2izwAvlHf2ROmed6rjQv5</t>
  </si>
  <si>
    <t>https://drive.google.com/file/d/16JRQZoSr-cr2izwAvlHf2ROmed6rjQv5/view?usp=drivesdk</t>
  </si>
  <si>
    <t>Document successfully created; Document successfully merged; PDF created; Emails Sent: [To: pawarnilesh1994@gemil.com]; Run via form trigger as shindebhagwat1982@gmail.com; Timestamp: Feb 21 2021 3:52 AM</t>
  </si>
  <si>
    <t>kavitagadekar24@gmail.com</t>
  </si>
  <si>
    <t>KAVITA DNYANESHWAR GADEKAR</t>
  </si>
  <si>
    <t>SSB College Of Education,Shrirampur</t>
  </si>
  <si>
    <t>या पुस्तकवाचनाने चांगले विचार वाचण्यात आले ,वाचनाने जीवनात किती बदल घडून येतो याचे उदाहरण म्हणजे नागराज मंजुळे. धर्म ,जात या सर्वांपालिकडे जाऊन विचार करायला भाग पाडते. स्वतः निवडलेलले करिअर योग्यच आहे,हे पटवून देणाऱ्या माजी पंतप्रधान डॉ.मनमोहनसिंग यांच्या तीन मुली . या अंकामध्ये जात ,धर्म,याविषयीचे लोकांच्या मनात असणारे समज -गैर समज ,अंधश्रद्धा यावर देखील लिहिले गेले आहे. तसेच अल्लाउद्दीनचा दिवा यातून आजची पिढी सोशल मीडियाच्या किती अधीन झाली आहे हे दाखवून दिले आहे.प्रत्येक लेखांमधून काही विशिष्ट बाबी नमूद केल्या गेल्या आहेत.</t>
  </si>
  <si>
    <t>1pkjKpJeuUX-61xVDEHWdg6KXpF9f8K3P</t>
  </si>
  <si>
    <t>https://drive.google.com/file/d/1pkjKpJeuUX-61xVDEHWdg6KXpF9f8K3P/view?usp=drivesdk</t>
  </si>
  <si>
    <t>Document successfully created; Document successfully merged; PDF created; Emails Sent: [To: kavitagadekar24@gmail.com]; Run via form trigger as shindebhagwat1982@gmail.com; Timestamp: Feb 21 2021 4:59 AM</t>
  </si>
  <si>
    <t>snehalatathitame8@gmail.com</t>
  </si>
  <si>
    <t>SMBST College Sangamner</t>
  </si>
  <si>
    <t>Excellent activity</t>
  </si>
  <si>
    <t>1dCCdPCuJD__-3pTFSHd6vPp7ZEsA8ZxO</t>
  </si>
  <si>
    <t>https://drive.google.com/file/d/1dCCdPCuJD__-3pTFSHd6vPp7ZEsA8ZxO/view?usp=drivesdk</t>
  </si>
  <si>
    <t>Document successfully created; Document successfully merged; PDF created; Emails Sent: [To: snehalatathitame8@gmail.com]; Run via form trigger as shindebhagwat1982@gmail.com; Timestamp: Feb 22 2021 12:59 AM</t>
  </si>
  <si>
    <t>somabhamd1993@gmail.com</t>
  </si>
  <si>
    <t xml:space="preserve">Ssb education college of Shrirampur </t>
  </si>
  <si>
    <t>हा उपक्रम अती उत्तम होता</t>
  </si>
  <si>
    <t>1HwcTo__VWU8AoU0Oc8pVE6bEty0371vn</t>
  </si>
  <si>
    <t>https://drive.google.com/file/d/1HwcTo__VWU8AoU0Oc8pVE6bEty0371vn/view?usp=drivesdk</t>
  </si>
  <si>
    <t>Document successfully created; Document successfully merged; PDF created; Emails Sent: [To: somabhamd1993@gmail.com]; Run via form trigger as shindebhagwat1982@gmail.com; Timestamp: Feb 22 2021 1:18 AM</t>
  </si>
  <si>
    <t>bhandajit@gmail.com</t>
  </si>
  <si>
    <t>भांड अजित सुभाष</t>
  </si>
  <si>
    <t>स्वामी सहजानंद भारती कॉलेज ऑफ एजुकेशन् श्रीरामपूर</t>
  </si>
  <si>
    <t>हा उपक्रम उत्तम होता.</t>
  </si>
  <si>
    <t>1NZJ6jDRpwIt_m5zGESi2d8DXw92SJIY7</t>
  </si>
  <si>
    <t>https://drive.google.com/file/d/1NZJ6jDRpwIt_m5zGESi2d8DXw92SJIY7/view?usp=drivesdk</t>
  </si>
  <si>
    <t>Document successfully created; Document successfully merged; PDF created; Emails Sent: [To: bhandajit@gmail.com]; Run via form trigger as shindebhagwat1982@gmail.com; Timestamp: Feb 22 2021 1:20 AM</t>
  </si>
  <si>
    <t>ranithitame8@gmail.com</t>
  </si>
  <si>
    <t>Snehalata Ashok Thitame</t>
  </si>
  <si>
    <t>Smbst college sangamner</t>
  </si>
  <si>
    <t>Excellent activity for youngsters</t>
  </si>
  <si>
    <t>11g32uS_g34sYdJ6-2mYKRmS8Bo7cPA0E</t>
  </si>
  <si>
    <t>https://drive.google.com/file/d/11g32uS_g34sYdJ6-2mYKRmS8Bo7cPA0E/view?usp=drivesdk</t>
  </si>
  <si>
    <t>Document successfully created; Document successfully merged; PDF created; Emails Sent: [To: ranithitame8@gmail.com]; Run via form trigger as shindebhagwat1982@gmail.com; Timestamp: Feb 22 2021 2:33 AM</t>
  </si>
  <si>
    <t>priyankadange1997@gmail.com</t>
  </si>
  <si>
    <t>Dange priyanka kailas</t>
  </si>
  <si>
    <t>Swami shjananda bharti college of education shrirampur</t>
  </si>
  <si>
    <t xml:space="preserve">या उपक्रमा मुळे नवीन माहिती मिळाली.
</t>
  </si>
  <si>
    <t>1EBHwldY7PjNw972hvMD9B2ZjFV6uSVI4</t>
  </si>
  <si>
    <t>https://drive.google.com/file/d/1EBHwldY7PjNw972hvMD9B2ZjFV6uSVI4/view?usp=drivesdk</t>
  </si>
  <si>
    <t>Document successfully created; Document successfully merged; PDF created; Emails Sent: [To: priyankadange1997@gmail.com]; Run via form trigger as shindebhagwat1982@gmail.com; Timestamp: Feb 22 2021 3:13 AM</t>
  </si>
  <si>
    <t>faizeenshaikh21599@gmail.com</t>
  </si>
  <si>
    <t xml:space="preserve">फैजीन मुश्ताक शेख </t>
  </si>
  <si>
    <t>स्वामी सहजानंद भरती कॉलेज ऑफ एज्युकेशन ऑफ ब.एड श्रीरामपूर</t>
  </si>
  <si>
    <t>या वाचना मुळे आमहाला वेगवेगळ्या विचार वाचायला मिळाले, धर्म जात या मध्ये भेद भाव करू नये.एक सेक्युलर कॉलेज ची गोष्ट खूप चांगले प्रकारे आमच्या पर्यंत पोचली आहे.खूप काही नवीन माहिती मिळाली. धन्यवाद🙏</t>
  </si>
  <si>
    <t>1dHNV2jSNrlWaBBbSB5JLPDROZZ9mXj6S</t>
  </si>
  <si>
    <t>https://drive.google.com/file/d/1dHNV2jSNrlWaBBbSB5JLPDROZZ9mXj6S/view?usp=drivesdk</t>
  </si>
  <si>
    <t>Document successfully created; Document successfully merged; PDF created; Emails Sent: [To: faizeenshaikh21599@gmail.com]; Run via form trigger as shindebhagwat1982@gmail.com; Timestamp: Feb 22 2021 3:14 AM</t>
  </si>
  <si>
    <t>kulkarnirohit343@gmail.com</t>
  </si>
  <si>
    <t>रोहीत सुनिल कुलकर्णी</t>
  </si>
  <si>
    <t>एस एस जी एम महाविद्यालय, कोपरगांव</t>
  </si>
  <si>
    <t>अगदी योग्य आणि कौतुकास्पद उपक्रम</t>
  </si>
  <si>
    <t>1mUgdY7PwySbFLxdMFF_ccCHZOp0amsVm</t>
  </si>
  <si>
    <t>https://drive.google.com/file/d/1mUgdY7PwySbFLxdMFF_ccCHZOp0amsVm/view?usp=drivesdk</t>
  </si>
  <si>
    <t>Document successfully created; Document successfully merged; PDF created; Emails Sent: [To: kulkarnirohit343@gmail.com]; Run via form trigger as shindebhagwat1982@gmail.com; Timestamp: Feb 22 2021 4:38 AM</t>
  </si>
  <si>
    <t>supriyakale2814@gmail.com</t>
  </si>
  <si>
    <t>काळे सुप्रिया शिवाजी</t>
  </si>
  <si>
    <t xml:space="preserve">Swami sahajanand bharti college of education, shrirampur. </t>
  </si>
  <si>
    <t>Uttam upakram</t>
  </si>
  <si>
    <t>1lEvOlnjw_p67grpriFBbjx47mLuEY7uk</t>
  </si>
  <si>
    <t>https://drive.google.com/file/d/1lEvOlnjw_p67grpriFBbjx47mLuEY7uk/view?usp=drivesdk</t>
  </si>
  <si>
    <t>Document successfully created; Document successfully merged; PDF created; Emails Sent: [To: supriyakale2814@gmail.com]; Run via form trigger as shindebhagwat1982@gmail.com; Timestamp: Feb 22 2021 5:33 AM</t>
  </si>
  <si>
    <t>rushishinde15602@gmail.com</t>
  </si>
  <si>
    <t>Khup Chan ahe</t>
  </si>
  <si>
    <t>1vPRRg04sY07qsfKyvqSAvflH1Igglh6T</t>
  </si>
  <si>
    <t>https://drive.google.com/file/d/1vPRRg04sY07qsfKyvqSAvflH1Igglh6T/view?usp=drivesdk</t>
  </si>
  <si>
    <t>Document successfully created; Document successfully merged; PDF created; Emails Sent: [To: rushishinde15602@gmail.com]; Run via form trigger as shindebhagwat1982@gmail.com; Timestamp: Feb 22 2021 7:40 AM</t>
  </si>
  <si>
    <t>pawarnilesh1994@gmail.com</t>
  </si>
  <si>
    <t>शिंदे वेदिता सुधाकर</t>
  </si>
  <si>
    <t xml:space="preserve"> Ukpram changla hota</t>
  </si>
  <si>
    <t>1fGstpI-KU8IZtOsYfVVkpapA2yGyfmu8</t>
  </si>
  <si>
    <t>https://drive.google.com/file/d/1fGstpI-KU8IZtOsYfVVkpapA2yGyfmu8/view?usp=drivesdk</t>
  </si>
  <si>
    <t>Document successfully created; Document successfully merged; PDF created; Emails Sent: [To: pawarnilesh1994@gmail.com]; Run via form trigger as shindebhagwat1982@gmail.com; Timestamp: Feb 22 2021 8:45 AM</t>
  </si>
  <si>
    <t>priyavikhe11@gmail.com</t>
  </si>
  <si>
    <t>विखे प्रिया सोपान</t>
  </si>
  <si>
    <t>Swami Sahajanand Bharti College of education, shrirampur</t>
  </si>
  <si>
    <t>या उपक्रमामुळे चांगले विचार वाचायला मिळाले. डॉ शैला दाभोलकर यांचा जीवनप्रवास , मनमोहन सिंग यांच्या मुलींचे जीवन, नागराज मंजुळे यांचा फॅन्ड्री पर्यंत चा प्रवास अश्या अनेक घटनांची माहिती मिळाली. नवीन विचार वाचायला मिळाले.</t>
  </si>
  <si>
    <t>1DKvnA7IE_zP04wbcSAS6XHpnoAO8jDq3</t>
  </si>
  <si>
    <t>https://drive.google.com/file/d/1DKvnA7IE_zP04wbcSAS6XHpnoAO8jDq3/view?usp=drivesdk</t>
  </si>
  <si>
    <t>Document successfully created; Document successfully merged; PDF created; Emails Sent: [To: priyavikhe11@gmail.com]; Run via form trigger as shindebhagwat1982@gmail.com; Timestamp: Feb 22 2021 11:42 AM</t>
  </si>
  <si>
    <t>kalyaniantre97@gmail.cim</t>
  </si>
  <si>
    <t>Antre Kalyani Sanjay</t>
  </si>
  <si>
    <t>Swami sahajanand Bharti college of education shrirampur</t>
  </si>
  <si>
    <t>Vachanachi aavad nirman hone.</t>
  </si>
  <si>
    <t>1_wtZKEbH_Rqqw5M8CxAYQ1Toxj5CNC-h</t>
  </si>
  <si>
    <t>https://drive.google.com/file/d/1_wtZKEbH_Rqqw5M8CxAYQ1Toxj5CNC-h/view?usp=drivesdk</t>
  </si>
  <si>
    <t>Document successfully created; Document successfully merged; PDF created; Emails Sent: [To: kalyaniantre97@gmail.cim]; Run via form trigger as shindebhagwat1982@gmail.com; Timestamp: Feb 22 2021 12:13 PM</t>
  </si>
  <si>
    <t>tolbandeketki@gmail.com</t>
  </si>
  <si>
    <t>मला प्रमाणपत्र  हवे आहे</t>
  </si>
  <si>
    <t xml:space="preserve">वालचंद कला व विद्न्यान  महाविद्यालय,  सोलापूर. </t>
  </si>
  <si>
    <t>वाचन प्रेमीसाठी उत्तम संधी</t>
  </si>
  <si>
    <t>1k2wQEwtKtvOdydk-3Z9Q0J6SwGcejMfQ</t>
  </si>
  <si>
    <t>https://drive.google.com/file/d/1k2wQEwtKtvOdydk-3Z9Q0J6SwGcejMfQ/view?usp=drivesdk</t>
  </si>
  <si>
    <t>Document successfully created; Document successfully merged; PDF created; Emails Sent: [To: tolbandeketki@gmail.com]; Run via form trigger as shindebhagwat1982@gmail.com; Timestamp: Feb 22 2021 1:05 PM</t>
  </si>
  <si>
    <t>priyankagavhane9975@gmail.com</t>
  </si>
  <si>
    <t>Aher priyanka Abasaheb</t>
  </si>
  <si>
    <t>SSB college, shrirampur</t>
  </si>
  <si>
    <t>Ha upakram chhan hota</t>
  </si>
  <si>
    <t>1rIjfw_lMiZsfiGYelJ9IyDWoeJTd6MYZ</t>
  </si>
  <si>
    <t>https://drive.google.com/file/d/1rIjfw_lMiZsfiGYelJ9IyDWoeJTd6MYZ/view?usp=drivesdk</t>
  </si>
  <si>
    <t>Document successfully created; Document successfully merged; PDF created; Emails Sent: [To: priyankagavhane9975@gmail.com]; Run via form trigger as shindebhagwat1982@gmail.com; Timestamp: Feb 23 2021 1:02 AM</t>
  </si>
  <si>
    <t>dr.rohidasshinde1992@gmail.com</t>
  </si>
  <si>
    <t>Aditi Prakash Ekhande</t>
  </si>
  <si>
    <t>Govt Sec and Hr Sec Ashram School Kelirumhanwadi</t>
  </si>
  <si>
    <t>छान , उत्तम</t>
  </si>
  <si>
    <t>1YHoUfNyaE5Y6_641bdOOuDpbQoX8jdLz</t>
  </si>
  <si>
    <t>https://drive.google.com/file/d/1YHoUfNyaE5Y6_641bdOOuDpbQoX8jdLz/view?usp=drivesdk</t>
  </si>
  <si>
    <t>Document successfully created; Document successfully merged; PDF created; Emails Sent: [To: dr.rohidasshinde1992@gmail.com]; Run via form trigger as shindebhagwat1982@gmail.com; Timestamp: Feb 23 2021 1:53 AM</t>
  </si>
  <si>
    <t>rupalishinde2013@gmail.com</t>
  </si>
  <si>
    <t>Nisrad Ujvala Dattu</t>
  </si>
  <si>
    <t>Govt sec and tlr sec ashram school kelirumhanwadi</t>
  </si>
  <si>
    <t>1m7iroaSPWAXgvaaToq6Zn7Ds1fcPubh-</t>
  </si>
  <si>
    <t>https://drive.google.com/file/d/1m7iroaSPWAXgvaaToq6Zn7Ds1fcPubh-/view?usp=drivesdk</t>
  </si>
  <si>
    <t>Document successfully created; Document successfully merged; PDF created; Emails Sent: [To: rupalishinde2013@gmail.com]; Run via form trigger as shindebhagwat1982@gmail.com; Timestamp: Feb 23 2021 2:18 AM</t>
  </si>
  <si>
    <t>gaikwadprakash1972@gmail.com</t>
  </si>
  <si>
    <t>Renuka Raghunath kulal</t>
  </si>
  <si>
    <t>Govt sec and tur ashram school kelirumhanwadi</t>
  </si>
  <si>
    <t>खुप चांगले आहे</t>
  </si>
  <si>
    <t>1rIqqlItQ47-YW380x7vcu6mM2vGNFBa_</t>
  </si>
  <si>
    <t>https://drive.google.com/file/d/1rIqqlItQ47-YW380x7vcu6mM2vGNFBa_/view?usp=drivesdk</t>
  </si>
  <si>
    <t>Document successfully created; Document successfully merged; PDF created; Emails Sent: [To: gaikwadprakash1972@gmail.com]; Run via form trigger as shindebhagwat1982@gmail.com; Timestamp: Feb 23 2021 2:18 AM</t>
  </si>
  <si>
    <t>bulemanisha89@gmail.com</t>
  </si>
  <si>
    <t>Talpade chitra vijay</t>
  </si>
  <si>
    <t>Govt Sec and tir Sec Ashram School Kelirumhanwadi</t>
  </si>
  <si>
    <t>Ha vishay amhala khup avadala ahe ithu pudha dekhil amhi asha pariksha deuhey khup chan ahe</t>
  </si>
  <si>
    <t>1Zs1bTXyiRmkJ9cyPu3iwreFBnGaX2Jij</t>
  </si>
  <si>
    <t>https://drive.google.com/file/d/1Zs1bTXyiRmkJ9cyPu3iwreFBnGaX2Jij/view?usp=drivesdk</t>
  </si>
  <si>
    <t>Document successfully created; Document successfully merged; PDF created; Emails Sent: [To: bulemanisha89@gmail.com]; Run via form trigger as shindebhagwat1982@gmail.com; Timestamp: Feb 23 2021 2:23 AM</t>
  </si>
  <si>
    <t>bagulsubhash934@gmail.com</t>
  </si>
  <si>
    <t>TALPADE SUMITA VISHNU</t>
  </si>
  <si>
    <t>Govt Sec and Hr Sec Ashram School kelirumhanwadi</t>
  </si>
  <si>
    <t xml:space="preserve">Ha vishay khup chan ahe amhalakhup avadala ahe </t>
  </si>
  <si>
    <t>1e5xyiSO6Myb2YmRPHc--EiP90u5IXaHM</t>
  </si>
  <si>
    <t>https://drive.google.com/file/d/1e5xyiSO6Myb2YmRPHc--EiP90u5IXaHM/view?usp=drivesdk</t>
  </si>
  <si>
    <t>Document successfully created; Document successfully merged; PDF created; Emails Sent: [To: bagulsubhash934@gmail.com]; Run via form trigger as shindebhagwat1982@gmail.com; Timestamp: Feb 23 2021 2:27 AM</t>
  </si>
  <si>
    <t>vdholak@gmail.com</t>
  </si>
  <si>
    <t>ढोलक विशाल राजू</t>
  </si>
  <si>
    <t>Swami Sahajanand Bharati College of Education,Shrirampur</t>
  </si>
  <si>
    <t xml:space="preserve">यानिमित्ताने मी फॅन्ड्री चित्रपट बघितला. </t>
  </si>
  <si>
    <t>13bGA8qie1RTL37colGfueaug0RXQPRD3</t>
  </si>
  <si>
    <t>https://drive.google.com/file/d/13bGA8qie1RTL37colGfueaug0RXQPRD3/view?usp=drivesdk</t>
  </si>
  <si>
    <t>Document successfully created; Document successfully merged; PDF created; Emails Sent: [To: vdholak@gmail.com]; Run via form trigger as shindebhagwat1982@gmail.com; Timestamp: Feb 23 2021 2:29 AM</t>
  </si>
  <si>
    <t>manishadhekane020@gmail.com</t>
  </si>
  <si>
    <t xml:space="preserve">Manisha raghunath Dhekane </t>
  </si>
  <si>
    <t>Govt sec and hr sec ashram school kelirumhanwadi</t>
  </si>
  <si>
    <t xml:space="preserve">Mala ha vishay khup avadala ya vishayatun  mala prerna milali </t>
  </si>
  <si>
    <t>1GcP0NQFPDjISxbv3oUSpVUIZoQCICXMD</t>
  </si>
  <si>
    <t>https://drive.google.com/file/d/1GcP0NQFPDjISxbv3oUSpVUIZoQCICXMD/view?usp=drivesdk</t>
  </si>
  <si>
    <t>Document successfully created; Document successfully merged; PDF created; Emails Sent: [To: manishadhekane020@gmail.com]; Run via form trigger as shindebhagwat1982@gmail.com; Timestamp: Feb 23 2021 2:31 AM</t>
  </si>
  <si>
    <t>pramilashilkande@gmail.com</t>
  </si>
  <si>
    <t>Pramila balasaheb shilkande</t>
  </si>
  <si>
    <t>Govt sec and Hr Sec Ashram School Kelirumhanwadi</t>
  </si>
  <si>
    <t>I like this question papers</t>
  </si>
  <si>
    <t>1wMBc3-g4BpUPfpmnHAotOyoaPbDKvnF4</t>
  </si>
  <si>
    <t>https://drive.google.com/file/d/1wMBc3-g4BpUPfpmnHAotOyoaPbDKvnF4/view?usp=drivesdk</t>
  </si>
  <si>
    <t>Document successfully created; Document successfully merged; PDF created; Emails Sent: [To: pramilashilkande@gmail.com]; Run via form trigger as shindebhagwat1982@gmail.com; Timestamp: Feb 23 2021 2:31 AM</t>
  </si>
  <si>
    <t>vaijantinehul@gmail.com</t>
  </si>
  <si>
    <t>Talpade Supriya Ramnath</t>
  </si>
  <si>
    <t>Aamhala hi test khup avadali ahe</t>
  </si>
  <si>
    <t>17T_g5_-GcrQB84lc9AmNE6yOzAq2oOee</t>
  </si>
  <si>
    <t>https://drive.google.com/file/d/17T_g5_-GcrQB84lc9AmNE6yOzAq2oOee/view?usp=drivesdk</t>
  </si>
  <si>
    <t>Document successfully created; Document successfully merged; PDF created; Emails Sent: [To: vaijantinehul@gmail.com]; Run via form trigger as shindebhagwat1982@gmail.com; Timestamp: Feb 23 2021 2:31 AM</t>
  </si>
  <si>
    <t>sakshitalpade28@gmail.com</t>
  </si>
  <si>
    <t>Sakshi  Shantaram Talpade</t>
  </si>
  <si>
    <t xml:space="preserve">या उपक्रमामुळे वाचनाचं महत्त्व समजत .
वाचनाची आवड निर्माण होते 
जनरल न्यान वाडत. </t>
  </si>
  <si>
    <t>1TWPhwICRI5wZXFhdbPvjkoiChbxl2ZRt</t>
  </si>
  <si>
    <t>https://drive.google.com/file/d/1TWPhwICRI5wZXFhdbPvjkoiChbxl2ZRt/view?usp=drivesdk</t>
  </si>
  <si>
    <t>Document successfully created; Document successfully merged; PDF created; Emails Sent: [To: sakshitalpade28@gmail.com]; Run via form trigger as shindebhagwat1982@gmail.com; Timestamp: Feb 23 2021 2:32 AM</t>
  </si>
  <si>
    <t>khandudamodharbhalerao@gmail.com</t>
  </si>
  <si>
    <t>Rani lalu jadhav</t>
  </si>
  <si>
    <t>Amhala hi test khup avadli.</t>
  </si>
  <si>
    <t>1ryDa5QXQJKOXhp_OTCQkwA3tIeOAiTK9</t>
  </si>
  <si>
    <t>https://drive.google.com/file/d/1ryDa5QXQJKOXhp_OTCQkwA3tIeOAiTK9/view?usp=drivesdk</t>
  </si>
  <si>
    <t>Document successfully created; Document successfully merged; PDF created; Emails Sent: [To: khandudamodharbhalerao@gmail.com]; Run via form trigger as shindebhagwat1982@gmail.com; Timestamp: Feb 23 2021 2:32 AM</t>
  </si>
  <si>
    <t>dilipsadgir1982@gmail.com</t>
  </si>
  <si>
    <t>Durga Suresh Jadhav</t>
  </si>
  <si>
    <t>Govt sec and hr sec ashram school Kelirumhanwadi</t>
  </si>
  <si>
    <t>Mala hi test kho avadli</t>
  </si>
  <si>
    <t>1tA0XLnT9zcbctvFRTTaFspvdl9JdXHHv</t>
  </si>
  <si>
    <t>https://drive.google.com/file/d/1tA0XLnT9zcbctvFRTTaFspvdl9JdXHHv/view?usp=drivesdk</t>
  </si>
  <si>
    <t>Document successfully created; Document successfully merged; PDF created; Emails Sent: [To: dilipsadgir1982@gmail.com]; Run via form trigger as shindebhagwat1982@gmail.com; Timestamp: Feb 23 2021 2:37 AM</t>
  </si>
  <si>
    <t>altufaltu974@gmail.com</t>
  </si>
  <si>
    <t>Santosh bapusaheb patil</t>
  </si>
  <si>
    <t>D. D. Kachole</t>
  </si>
  <si>
    <t>Chan hota</t>
  </si>
  <si>
    <t>1DH6B63RlbQy60Msv-e-1aAJVIIked6gW</t>
  </si>
  <si>
    <t>https://drive.google.com/file/d/1DH6B63RlbQy60Msv-e-1aAJVIIked6gW/view?usp=drivesdk</t>
  </si>
  <si>
    <t>Document successfully created; Document successfully merged; PDF created; Emails Sent: [To: altufaltu974@gmail.com]; Run via form trigger as shindebhagwat1982@gmail.com; Timestamp: Feb 23 2021 2:39 AM</t>
  </si>
  <si>
    <t>pratikekhande143@gmail.com</t>
  </si>
  <si>
    <t>Akshara Vishwas Ekhande</t>
  </si>
  <si>
    <t>मला हा विषय खुप आवडला.यातुन मला प्रेरना मीळाली.</t>
  </si>
  <si>
    <t>122Tl-yEcZlexqA_AKlWUayPHnCMAO1xC</t>
  </si>
  <si>
    <t>https://drive.google.com/file/d/122Tl-yEcZlexqA_AKlWUayPHnCMAO1xC/view?usp=drivesdk</t>
  </si>
  <si>
    <t>Document successfully created; Document successfully merged; PDF created; Emails Sent: [To: pratikekhande143@gmail.com]; Run via form trigger as shindebhagwat1982@gmail.com; Timestamp: Feb 23 2021 2:42 AM</t>
  </si>
  <si>
    <t>tejaldhonnar@gmail.com</t>
  </si>
  <si>
    <t>Dhonnar Tejal Ashok</t>
  </si>
  <si>
    <t xml:space="preserve">Govt  sec and Hr sec Ashram school kelirumhanwadi </t>
  </si>
  <si>
    <t>मला  ही टेस्ट  खुप  आवडली. या टेस्ट मुळे मला अधिक   माहीती मिळाली.</t>
  </si>
  <si>
    <t>18TH_SXQ5s7tunXX6Y5lzgHb7Boj0p1Ne</t>
  </si>
  <si>
    <t>https://drive.google.com/file/d/18TH_SXQ5s7tunXX6Y5lzgHb7Boj0p1Ne/view?usp=drivesdk</t>
  </si>
  <si>
    <t>Document successfully created; Document successfully merged; PDF created; Emails Sent: [To: tejaldhonnar@gmail.com]; Run via form trigger as shindebhagwat1982@gmail.com; Timestamp: Feb 23 2021 2:42 AM</t>
  </si>
  <si>
    <t>ankitashinde264@gmail.com</t>
  </si>
  <si>
    <t>Shinde Ankita Laxman</t>
  </si>
  <si>
    <t>Govt sec and Hr Sec Ashram School  Kelirumhanwadi</t>
  </si>
  <si>
    <t xml:space="preserve">मला ही टेस्ट खूप आवडली ,ह्या टेस्ट मूळे मला अधिक ज्ञान मिळल. </t>
  </si>
  <si>
    <t>1Z5tLGzAFN08lk8Bk4kUtPlk6J3OayG7Z</t>
  </si>
  <si>
    <t>https://drive.google.com/file/d/1Z5tLGzAFN08lk8Bk4kUtPlk6J3OayG7Z/view?usp=drivesdk</t>
  </si>
  <si>
    <t>Document successfully created; Document successfully merged; PDF created; Emails Sent: [To: ankitashinde264@gmail.com]; Run via form trigger as shindebhagwat1982@gmail.com; Timestamp: Feb 23 2021 2:42 AM</t>
  </si>
  <si>
    <t>ramanathumbarkar1985@gmail.com</t>
  </si>
  <si>
    <t>रोहिणी विजय गोडे</t>
  </si>
  <si>
    <t>शासकीय आश्रमशाळा केळीरुम्हणवाडी</t>
  </si>
  <si>
    <t>मला ही  परिक्षा खुप आवडली</t>
  </si>
  <si>
    <t>1PQXKUaBN1zdjMK_fb1Y6F4_tcGR_k73H</t>
  </si>
  <si>
    <t>https://drive.google.com/file/d/1PQXKUaBN1zdjMK_fb1Y6F4_tcGR_k73H/view?usp=drivesdk</t>
  </si>
  <si>
    <t>Document successfully created; Document successfully merged; PDF created; Emails Sent: [To: ramanathumbarkar1985@gmail.com]; Run via form trigger as shindebhagwat1982@gmail.com; Timestamp: Feb 23 2021 2:46 AM</t>
  </si>
  <si>
    <t>dr.d.b.sonawane@gmail.com</t>
  </si>
  <si>
    <t xml:space="preserve">Aarti Sanjay Jagtap </t>
  </si>
  <si>
    <t xml:space="preserve">GOVERNMENT SECONDARY AND HIGHER SECONDARY ASHRAM SCHOOL KELIRHUMANWADI </t>
  </si>
  <si>
    <t>Very nice i like this test</t>
  </si>
  <si>
    <t>1PFVraD2c3jHEBmkjtVkaiYKUjNc5HPFd</t>
  </si>
  <si>
    <t>https://drive.google.com/file/d/1PFVraD2c3jHEBmkjtVkaiYKUjNc5HPFd/view?usp=drivesdk</t>
  </si>
  <si>
    <t>Document successfully created; Document successfully merged; PDF created; Emails Sent: [To: dr.d.b.sonawane@gmail.com]; Run via form trigger as shindebhagwat1982@gmail.com; Timestamp: Feb 23 2021 2:48 AM</t>
  </si>
  <si>
    <t>rupaligirhe028@gmail.com</t>
  </si>
  <si>
    <t>Rupali Sonu Girhe</t>
  </si>
  <si>
    <t>Govt sec and Hr sec Ashram school kelirumhanwadi</t>
  </si>
  <si>
    <t>I like this test</t>
  </si>
  <si>
    <t>1qrmUSOlrStU1kF91dmopUyF81mae5C7C</t>
  </si>
  <si>
    <t>https://drive.google.com/file/d/1qrmUSOlrStU1kF91dmopUyF81mae5C7C/view?usp=drivesdk</t>
  </si>
  <si>
    <t>Document successfully created; Document successfully merged; PDF created; Emails Sent: [To: rupaligirhe028@gmail.com]; Run via form trigger as shindebhagwat1982@gmail.com; Timestamp: Feb 23 2021 2:51 AM</t>
  </si>
  <si>
    <t>सोमनाथ बाबासाहेब भांड</t>
  </si>
  <si>
    <t>वाचनाची रुजवणून निर्माण करण्यासाठी उपक्रम राबविणे आवश्यक आहे त्यामुळे वाचन संस्कृती जोपासण्यासाठी मदत मिळेल</t>
  </si>
  <si>
    <t>1FJTTW6fhuRbkxzG2D7sEpHwOyomXjINx</t>
  </si>
  <si>
    <t>https://drive.google.com/file/d/1FJTTW6fhuRbkxzG2D7sEpHwOyomXjINx/view?usp=drivesdk</t>
  </si>
  <si>
    <t>Document successfully created; Document successfully merged; PDF created; Emails Sent: [To: sanketrs0077@gmail.com]; Run via form trigger as shindebhagwat1982@gmail.com; Timestamp: Feb 23 2021 3:03 AM</t>
  </si>
  <si>
    <t>mengalpravin48@gmail.com</t>
  </si>
  <si>
    <t>Nanda Nivrutti Mengal</t>
  </si>
  <si>
    <t>1mdvmitsMFeSS-7Ws4aQ64Kkq6p5_KJGd</t>
  </si>
  <si>
    <t>https://drive.google.com/file/d/1mdvmitsMFeSS-7Ws4aQ64Kkq6p5_KJGd/view?usp=drivesdk</t>
  </si>
  <si>
    <t>Document successfully created; Document successfully merged; PDF created; Emails Sent: [To: mengalpravin48@gmail.com]; Run via form trigger as shindebhagwat1982@gmail.com; Timestamp: Feb 23 2021 3:03 AM</t>
  </si>
  <si>
    <t>vittalmhase@gmail.com</t>
  </si>
  <si>
    <t>Loknete ramdas patil dhumal A.S.c.c.rahuri</t>
  </si>
  <si>
    <t xml:space="preserve">हा अभिप्राय  खूपच छान आहे </t>
  </si>
  <si>
    <t>1VP2TWqfYEwXunMKU7XaCvI8urFWdqwSb</t>
  </si>
  <si>
    <t>https://drive.google.com/file/d/1VP2TWqfYEwXunMKU7XaCvI8urFWdqwSb/view?usp=drivesdk</t>
  </si>
  <si>
    <t>Document successfully created; Document successfully merged; PDF created; Emails Sent: [To: vittalmhase@gmail.com]; Run via form trigger as shindebhagwat1982@gmail.com; Timestamp: Feb 23 2021 8:02 AM</t>
  </si>
  <si>
    <t>kajalbhangare613@gmai.com</t>
  </si>
  <si>
    <t>Bhangare kajal Goraksh</t>
  </si>
  <si>
    <t>Government secondary and higher secondary junior collage</t>
  </si>
  <si>
    <t>Mala ha upakram khup avadala ahe ashech ankhi upakram they ja khup Chan she yatle lekh</t>
  </si>
  <si>
    <t>1fsKhirkU0Q_IJPvqbE8xaso0IbynU7H-</t>
  </si>
  <si>
    <t>https://drive.google.com/file/d/1fsKhirkU0Q_IJPvqbE8xaso0IbynU7H-/view?usp=drivesdk</t>
  </si>
  <si>
    <t>Document successfully created; Document successfully merged; PDF created; Emails Sent: [To: kajalbhangare613@gmai.com]; Run via form trigger as shindebhagwat1982@gmail.com; Timestamp: Feb 23 2021 8:58 AM</t>
  </si>
  <si>
    <t>ghadage.omkar2019@gmail.com</t>
  </si>
  <si>
    <t>ओंकार लक्ष्मणराव घाडगे</t>
  </si>
  <si>
    <t>स्वामी सहजानंद भारती कॉलेज ऑफ एज्युकेशन, श्रीरामपूर</t>
  </si>
  <si>
    <t>खूपच सुंदर उपक्रम. यानिमित्ताने साधना युवा दिवाळी अंकातील सुंदर लेख वाचण्याची संधी मिळाली. हा उपक्रम यशस्वीरीत्या राबविल्या बद्दल अभिनंदन.</t>
  </si>
  <si>
    <t>1VeBIdTKjm_qaPcxJD20oFiDk1PcR4fxK</t>
  </si>
  <si>
    <t>https://drive.google.com/file/d/1VeBIdTKjm_qaPcxJD20oFiDk1PcR4fxK/view?usp=drivesdk</t>
  </si>
  <si>
    <t>Document successfully created; Document successfully merged; PDF created; Emails Sent: [To: ghadage.omkar2019@gmail.com]; Run via form trigger as shindebhagwat1982@gmail.com; Timestamp: Feb 23 2021 11:01 AM</t>
  </si>
  <si>
    <t>acs2587@gmail.com</t>
  </si>
  <si>
    <t>अमोल शिंदे पाटील</t>
  </si>
  <si>
    <t>राहुरी कॉलेज</t>
  </si>
  <si>
    <t>हा उपक्रम खूप चांगल्या प्रकारचा आहे</t>
  </si>
  <si>
    <t>1eJLG_DD3kE9hko4WZVpkagARNxFEVL0Y</t>
  </si>
  <si>
    <t>https://drive.google.com/file/d/1eJLG_DD3kE9hko4WZVpkagARNxFEVL0Y/view?usp=drivesdk</t>
  </si>
  <si>
    <t>Document successfully created; Document successfully merged; PDF created; Emails Sent: [To: acs2587@gmail.com]; Run via form trigger as shindebhagwat1982@gmail.com; Timestamp: Feb 23 2021 12:25 PM</t>
  </si>
  <si>
    <t>pavanbinnar61@gmail.com</t>
  </si>
  <si>
    <t>Government junior college Keli rumhanwadi</t>
  </si>
  <si>
    <t>Nice upkram</t>
  </si>
  <si>
    <t>1eC3mImr87_oBknUJAeuH9lFqFu0K2zxa</t>
  </si>
  <si>
    <t>https://drive.google.com/file/d/1eC3mImr87_oBknUJAeuH9lFqFu0K2zxa/view?usp=drivesdk</t>
  </si>
  <si>
    <t>Document successfully created; Document successfully merged; PDF created; Emails Sent: [To: pavanbinnar61@gmail.com]; Run via form trigger as shindebhagwat1982@gmail.com; Timestamp: Feb 23 2021 11:23 PM</t>
  </si>
  <si>
    <t>aditiekhande11@gmail.com</t>
  </si>
  <si>
    <t>मला हा उपक्रम खूप आवडला आहे. मला प्रेरणा मिळाली आहे.</t>
  </si>
  <si>
    <t>1RJjvalfrbkB5xoQCF0aWlnS27qcv0cMS</t>
  </si>
  <si>
    <t>https://drive.google.com/file/d/1RJjvalfrbkB5xoQCF0aWlnS27qcv0cMS/view?usp=drivesdk</t>
  </si>
  <si>
    <t>Document successfully created; Document successfully merged; PDF created; Emails Sent: [To: aditiekhande11@gmail.com]; Run via form trigger as shindebhagwat1982@gmail.com; Timestamp: Feb 24 2021 12:13 AM</t>
  </si>
  <si>
    <t>pratibhananaware20@gmail.com</t>
  </si>
  <si>
    <t>नन्नवरे  प्रतिभा  बाबासाहेब</t>
  </si>
  <si>
    <t>SSB COLLEGE OF EDUCATION SHIRRAMPUR</t>
  </si>
  <si>
    <t>उपक्रम चांगला होता</t>
  </si>
  <si>
    <t>1VwQ-tDR1dC6Z3tkz2nnsSHWonFO-GWOd</t>
  </si>
  <si>
    <t>https://drive.google.com/file/d/1VwQ-tDR1dC6Z3tkz2nnsSHWonFO-GWOd/view?usp=drivesdk</t>
  </si>
  <si>
    <t>Document successfully created; Document successfully merged; PDF created; Emails Sent: [To: pratibhananaware20@gmail.com]; Run via form trigger as shindebhagwat1982@gmail.com; Timestamp: Feb 24 2021 12:50 AM</t>
  </si>
  <si>
    <t>pavanbinnar82@gmail.com</t>
  </si>
  <si>
    <t>Binnar Pavan Sanjay</t>
  </si>
  <si>
    <t>Good upkram</t>
  </si>
  <si>
    <t>1XzRKAjJV7UNP1Csclt1ttaem4RWCLx_z</t>
  </si>
  <si>
    <t>https://drive.google.com/file/d/1XzRKAjJV7UNP1Csclt1ttaem4RWCLx_z/view?usp=drivesdk</t>
  </si>
  <si>
    <t>Document successfully created; Document successfully merged; PDF created; Emails Sent: [To: pavanbinnar82@gmail.com]; Run via form trigger as shindebhagwat1982@gmail.com; Timestamp: Feb 24 2021 1:11 AM</t>
  </si>
  <si>
    <t>sachinsalve8549@gmail.com</t>
  </si>
  <si>
    <t>Sachin trambak salve</t>
  </si>
  <si>
    <t>I am happy for this activity I known the various information about different area .</t>
  </si>
  <si>
    <t>1cyStk3r3MICYZFAjyH-mnZYt9JL_nW_7</t>
  </si>
  <si>
    <t>https://drive.google.com/file/d/1cyStk3r3MICYZFAjyH-mnZYt9JL_nW_7/view?usp=drivesdk</t>
  </si>
  <si>
    <t>Document successfully created; Document successfully merged; PDF created; Emails Sent: [To: sachinsalve8549@gmail.com]; Run via form trigger as shindebhagwat1982@gmail.com; Timestamp: Feb 24 2021 1:26 AM</t>
  </si>
  <si>
    <t>Sadgirsamir91@gmail.com</t>
  </si>
  <si>
    <t>Sadgir samir valiba</t>
  </si>
  <si>
    <t>Govt sec and Hr sec ashram school kelirumhanwadi</t>
  </si>
  <si>
    <t xml:space="preserve">I am happy </t>
  </si>
  <si>
    <t>10hOlLMTYf9yg7ZqtuVu_1B909aY1HagT</t>
  </si>
  <si>
    <t>https://drive.google.com/file/d/10hOlLMTYf9yg7ZqtuVu_1B909aY1HagT/view?usp=drivesdk</t>
  </si>
  <si>
    <t>Document successfully created; Document successfully merged; PDF created; Emails Sent: [To: Sadgirsamir91@gmail.com]; Run via form trigger as shindebhagwat1982@gmail.com; Timestamp: Feb 24 2021 1:29 AM</t>
  </si>
  <si>
    <t>santukisansadgir@gmail.com</t>
  </si>
  <si>
    <t>Sadgir Mahesh Santu</t>
  </si>
  <si>
    <t>1Jd9uMBEl7bNF5DrOJW__XJAKQPrCDJka</t>
  </si>
  <si>
    <t>https://drive.google.com/file/d/1Jd9uMBEl7bNF5DrOJW__XJAKQPrCDJka/view?usp=drivesdk</t>
  </si>
  <si>
    <t>Document successfully created; Document successfully merged; PDF created; Emails Sent: [To: santukisansadgir@gmail.com]; Run via form trigger as shindebhagwat1982@gmail.com; Timestamp: Feb 24 2021 1:35 AM</t>
  </si>
  <si>
    <t>gokulbinnar06457@gmall.com</t>
  </si>
  <si>
    <t>Gokul bhausaheb binnar</t>
  </si>
  <si>
    <t>Govt sec and tlr sec Ashram school keliyumhanwadi</t>
  </si>
  <si>
    <t xml:space="preserve">I am happy 
</t>
  </si>
  <si>
    <t>1AMq9ZhmKibJHX3Xu8LYy5hdGJPV_ba5u</t>
  </si>
  <si>
    <t>https://drive.google.com/file/d/1AMq9ZhmKibJHX3Xu8LYy5hdGJPV_ba5u/view?usp=drivesdk</t>
  </si>
  <si>
    <t>Document successfully created; Document successfully merged; PDF created; Emails Sent: [To: gokulbinnar06457@gmall.com]; Run via form trigger as shindebhagwat1982@gmail.com; Timestamp: Feb 24 2021 1:37 AM</t>
  </si>
  <si>
    <t>kiranbinnar20@gmail.com</t>
  </si>
  <si>
    <t>Kiran santu binnar</t>
  </si>
  <si>
    <t>1ipKgkTWMu_S34zXPEuTtZlf9NevEUU-l</t>
  </si>
  <si>
    <t>https://drive.google.com/file/d/1ipKgkTWMu_S34zXPEuTtZlf9NevEUU-l/view?usp=drivesdk</t>
  </si>
  <si>
    <t>Document successfully created; Document successfully merged; PDF created; Emails Sent: [To: kiranbinnar20@gmail.com]; Run via form trigger as shindebhagwat1982@gmail.com; Timestamp: Feb 24 2021 1:37 AM</t>
  </si>
  <si>
    <t>Shubhambinnar75@gmail.com</t>
  </si>
  <si>
    <t>Shubham Vitthal Binnar</t>
  </si>
  <si>
    <t>Govt. Sec. And Hr Sec Ashram School Kelirumhanwadi</t>
  </si>
  <si>
    <t xml:space="preserve">यामुळे वाचनाकडे  लक्ष केंद्रित होऊ शकते. </t>
  </si>
  <si>
    <t>1us3zu7-C-gaZd4QUDLqHVm9fw35fiY7u</t>
  </si>
  <si>
    <t>https://drive.google.com/file/d/1us3zu7-C-gaZd4QUDLqHVm9fw35fiY7u/view?usp=drivesdk</t>
  </si>
  <si>
    <t>Document successfully created; Document successfully merged; PDF created; Emails Sent: [To: Shubhambinnar75@gmail.com]; Run via form trigger as shindebhagwat1982@gmail.com; Timestamp: Feb 24 2021 1:38 AM</t>
  </si>
  <si>
    <t>sudeshaswale91@gmail.com</t>
  </si>
  <si>
    <t xml:space="preserve">Junior college keli.ru.vadi </t>
  </si>
  <si>
    <t xml:space="preserve">  I am happy </t>
  </si>
  <si>
    <t>1-1sA_faXxuGZQPslpp8lyA1Cc-v_YziA</t>
  </si>
  <si>
    <t>https://drive.google.com/file/d/1-1sA_faXxuGZQPslpp8lyA1Cc-v_YziA/view?usp=drivesdk</t>
  </si>
  <si>
    <t>Document successfully created; Document successfully merged; PDF created; Emails Sent: [To: sudeshaswale91@gmail.com]; Run via form trigger as shindebhagwat1982@gmail.com; Timestamp: Feb 24 2021 1:39 AM</t>
  </si>
  <si>
    <t>pakamengal234@gmail.com</t>
  </si>
  <si>
    <t xml:space="preserve">Mengal Prakash Mohan </t>
  </si>
  <si>
    <t>Govt. Sec and Hr Sec Ashram school kelirumhanwadi</t>
  </si>
  <si>
    <t xml:space="preserve">It is so helpful to me. And I'm happy. It's easy to solve. Thanks </t>
  </si>
  <si>
    <t>1Jw8TLx0SVYUxeJ5248Q7MFqeizyK-P1l</t>
  </si>
  <si>
    <t>https://drive.google.com/file/d/1Jw8TLx0SVYUxeJ5248Q7MFqeizyK-P1l/view?usp=drivesdk</t>
  </si>
  <si>
    <t>Document successfully created; Document successfully merged; PDF created; Emails Sent: [To: pakamengal234@gmail.com]; Run via form trigger as shindebhagwat1982@gmail.com; Timestamp: Feb 24 2021 1:39 AM</t>
  </si>
  <si>
    <t>ramsupe412@gmail.com</t>
  </si>
  <si>
    <t>Junior college keli rumhan wadi</t>
  </si>
  <si>
    <t>हा उपक्रम आम्हाला आवडला  आशेचा उपक्रम शाळेत राबवावे</t>
  </si>
  <si>
    <t>1JwWvqaKTnffPgR5VhgBiDC2XAcQ0DrUW</t>
  </si>
  <si>
    <t>https://drive.google.com/file/d/1JwWvqaKTnffPgR5VhgBiDC2XAcQ0DrUW/view?usp=drivesdk</t>
  </si>
  <si>
    <t>Document successfully created; Document successfully merged; PDF created; Emails Sent: [To: ramsupe412@gmail.com]; Run via form trigger as shindebhagwat1982@gmail.com; Timestamp: Feb 24 2021 1:40 AM</t>
  </si>
  <si>
    <t>rahulshilkande@gmail.com</t>
  </si>
  <si>
    <t>Rahul Abaji Shilkande</t>
  </si>
  <si>
    <t>Govt.Sec. and Hr.Sec.Asharam school kelirumhanwadi</t>
  </si>
  <si>
    <t>माझ्या मते लेखकाने जिवनामधे आपल्याला आपला देव धर्म कसा शोधायचा हे सांगितले आहे. तसेच लेखकाने वैवाहिक जिवनात घर चालवणे हा अलिखित करार पाळला आहे.</t>
  </si>
  <si>
    <t>1jq98a53mRMA1wnOC2ROjElSxZdfxKcLL</t>
  </si>
  <si>
    <t>https://drive.google.com/file/d/1jq98a53mRMA1wnOC2ROjElSxZdfxKcLL/view?usp=drivesdk</t>
  </si>
  <si>
    <t>Document successfully created; Document successfully merged; PDF created; Emails Sent: [To: rahulshilkande@gmail.com]; Run via form trigger as shindebhagwat1982@gmail.com; Timestamp: Feb 24 2021 1:40 AM</t>
  </si>
  <si>
    <t>jayrajbinnar@gmail.com</t>
  </si>
  <si>
    <t>Govt sec and he sec ashram school kelirumhanwadi</t>
  </si>
  <si>
    <t>या उपक्रम चांगला आहे</t>
  </si>
  <si>
    <t>16m6nyhOpBsCbkssRm7zd6GO5wr3YU225</t>
  </si>
  <si>
    <t>https://drive.google.com/file/d/16m6nyhOpBsCbkssRm7zd6GO5wr3YU225/view?usp=drivesdk</t>
  </si>
  <si>
    <t>Document successfully created; Document successfully merged; PDF created; Emails Sent: [To: jayrajbinnar@gmail.com]; Run via form trigger as shindebhagwat1982@gmail.com; Timestamp: Feb 24 2021 1:41 AM</t>
  </si>
  <si>
    <t>vijendrapatil0@gmail.com</t>
  </si>
  <si>
    <t>Bhangare Vijay Arjun</t>
  </si>
  <si>
    <t>Gov.Sec.and Hr Sec.Ashram school kelirumhanwadi</t>
  </si>
  <si>
    <t>Vachnachi avad nirman vhavi ase mazhe mat ahe</t>
  </si>
  <si>
    <t>1DkJKr2sqcdy41L5YEDmGq169w0SHB6Lb</t>
  </si>
  <si>
    <t>https://drive.google.com/file/d/1DkJKr2sqcdy41L5YEDmGq169w0SHB6Lb/view?usp=drivesdk</t>
  </si>
  <si>
    <t>Document successfully created; Document successfully merged; PDF created; Emails Sent: [To: vijendrapatil0@gmail.com]; Run via form trigger as shindebhagwat1982@gmail.com; Timestamp: Feb 24 2021 1:41 AM</t>
  </si>
  <si>
    <t>nileshmengal137@gmail.com</t>
  </si>
  <si>
    <t>Mengal Nilesh Dhondiba</t>
  </si>
  <si>
    <t>Ha upkram vidyathransathi atyant mahtwache aahe. Tyame aapli vachan jivan saili vadhu shakate.</t>
  </si>
  <si>
    <t>1FxcZT69olAKlzdgKnRrMudGh8gaT5sPs</t>
  </si>
  <si>
    <t>https://drive.google.com/file/d/1FxcZT69olAKlzdgKnRrMudGh8gaT5sPs/view?usp=drivesdk</t>
  </si>
  <si>
    <t>Document successfully created; Document successfully merged; PDF created; Emails Sent: [To: nileshmengal137@gmail.com]; Run via form trigger as shindebhagwat1982@gmail.com; Timestamp: Feb 24 2021 1:42 AM</t>
  </si>
  <si>
    <t>ganeshsabalexyz@gmail.com</t>
  </si>
  <si>
    <t xml:space="preserve">Sabale ganesh Bhaskar </t>
  </si>
  <si>
    <t xml:space="preserve">Kup Changle preshan vicharle aahet
</t>
  </si>
  <si>
    <t>14NfpcCWsvy4Yz2vza6rQXAvUqpt6MgCM</t>
  </si>
  <si>
    <t>https://drive.google.com/file/d/14NfpcCWsvy4Yz2vza6rQXAvUqpt6MgCM/view?usp=drivesdk</t>
  </si>
  <si>
    <t>Document successfully created; Document successfully merged; PDF created; Emails Sent: [To: ganeshsabalexyz@gmail.com]; Run via form trigger as shindebhagwat1982@gmail.com; Timestamp: Feb 24 2021 1:42 AM</t>
  </si>
  <si>
    <t>Ravigode313@gamil.com</t>
  </si>
  <si>
    <t>Govt sec and trl sec Asharam school kelirumhnwadi</t>
  </si>
  <si>
    <t xml:space="preserve">हा उपक्रम अतिशय चांगला आहे </t>
  </si>
  <si>
    <t>1Hh6tar8h-rLcMFhIPhHAXvPp0iI1U_IE</t>
  </si>
  <si>
    <t>https://drive.google.com/file/d/1Hh6tar8h-rLcMFhIPhHAXvPp0iI1U_IE/view?usp=drivesdk</t>
  </si>
  <si>
    <t>Document successfully created; Document successfully merged; PDF created; Emails Sent: [To: Ravigode313@gamil.com]; Run via form trigger as shindebhagwat1982@gmail.com; Timestamp: Feb 24 2021 1:43 AM</t>
  </si>
  <si>
    <t>vandanavg2020@gmail.com</t>
  </si>
  <si>
    <t>Shubham padmere</t>
  </si>
  <si>
    <t xml:space="preserve">Govarment juniar college kelirumhanwadi </t>
  </si>
  <si>
    <t>Aaplya sathi ha upakram mahtyacha aahe.</t>
  </si>
  <si>
    <t>1_rXjFUK2niIjalPBZKPEIiZnpPirrqhp</t>
  </si>
  <si>
    <t>https://drive.google.com/file/d/1_rXjFUK2niIjalPBZKPEIiZnpPirrqhp/view?usp=drivesdk</t>
  </si>
  <si>
    <t>Document successfully created; Document successfully merged; PDF created; Emails Sent: [To: vandanavg2020@gmail.com]; Run via form trigger as shindebhagwat1982@gmail.com; Timestamp: Feb 24 2021 1:44 AM</t>
  </si>
  <si>
    <t>shivajisawant4444@gmail.com</t>
  </si>
  <si>
    <t>Vijay Vishnu Bhangare</t>
  </si>
  <si>
    <t>Govt sec and Hr sec Ashram School kelirumhanwadi</t>
  </si>
  <si>
    <t>हा उपक्रम आपल्यासाठी खूप छान बनवले आहे</t>
  </si>
  <si>
    <t>1sgEpao4c73Lq4FWdCg8gLI57jYYwWj1z</t>
  </si>
  <si>
    <t>https://drive.google.com/file/d/1sgEpao4c73Lq4FWdCg8gLI57jYYwWj1z/view?usp=drivesdk</t>
  </si>
  <si>
    <t>Document successfully created; Document successfully merged; PDF created; Emails Sent: [To: shivajisawant4444@gmail.com]; Run via form trigger as shindebhagwat1982@gmail.com; Timestamp: Feb 24 2021 1:47 AM</t>
  </si>
  <si>
    <t>daglebhorabai@gmail.com</t>
  </si>
  <si>
    <t>Pravin chandrakant Bendkoli</t>
  </si>
  <si>
    <t>Govt sec and  sec Ashram  school kelirumhanwadi</t>
  </si>
  <si>
    <t xml:space="preserve">  अतिशय सुंदर 
</t>
  </si>
  <si>
    <t>157xQDr8V3SW_8P2AD-c8yGl7tXk3vyH3</t>
  </si>
  <si>
    <t>https://drive.google.com/file/d/157xQDr8V3SW_8P2AD-c8yGl7tXk3vyH3/view?usp=drivesdk</t>
  </si>
  <si>
    <t>Document successfully created; Document successfully merged; PDF created; Emails Sent: [To: daglebhorabai@gmail.com]; Run via form trigger as shindebhagwat1982@gmail.com; Timestamp: Feb 24 2021 1:48 AM</t>
  </si>
  <si>
    <t>sachinbinnat19@gmail.com</t>
  </si>
  <si>
    <t>Sachin binnar</t>
  </si>
  <si>
    <t>Govt Sec and Hr Sec Ashram School Keilumhanwadi</t>
  </si>
  <si>
    <t>आभ्यस करायला जीद्दं लागते</t>
  </si>
  <si>
    <t>1HiBDQ3w0RhOru6Nzl8FzQOOI47NoYPuT</t>
  </si>
  <si>
    <t>https://drive.google.com/file/d/1HiBDQ3w0RhOru6Nzl8FzQOOI47NoYPuT/view?usp=drivesdk</t>
  </si>
  <si>
    <t>Document successfully created; Document successfully merged; PDF created; Emails Sent: [To: sachinbinnat19@gmail.com]; Run via form trigger as shindebhagwat1982@gmail.com; Timestamp: Feb 24 2021 1:51 AM</t>
  </si>
  <si>
    <t>talpadesachin54@gmail.com</t>
  </si>
  <si>
    <t>Sachin Suresh talpade</t>
  </si>
  <si>
    <t>Govt.sec.And Hr Sec Ashram schoo Kelirumhanwadi</t>
  </si>
  <si>
    <t>1-iMfS4Wi-HgbtlvRa235q6ZBGBtIEa3D</t>
  </si>
  <si>
    <t>https://drive.google.com/file/d/1-iMfS4Wi-HgbtlvRa235q6ZBGBtIEa3D/view?usp=drivesdk</t>
  </si>
  <si>
    <t>Document successfully created; Document successfully merged; PDF created; Emails Sent: [To: talpadesachin54@gmail.com]; Run via form trigger as shindebhagwat1982@gmail.com; Timestamp: Feb 24 2021 2:08 AM</t>
  </si>
  <si>
    <t>gokulbinnar06457@gmail.com</t>
  </si>
  <si>
    <t xml:space="preserve">Gokul bhausaheb binnar </t>
  </si>
  <si>
    <t xml:space="preserve">Govt junior collega keli rumhanwadi </t>
  </si>
  <si>
    <t>1PsfHLsP1YleLkyHw2fwmyS4FlhJ0S-vi</t>
  </si>
  <si>
    <t>https://drive.google.com/file/d/1PsfHLsP1YleLkyHw2fwmyS4FlhJ0S-vi/view?usp=drivesdk</t>
  </si>
  <si>
    <t>Document successfully created; Document successfully merged; PDF created; Emails Sent: [To: gokulbinnar06457@gmail.com]; Run via form trigger as shindebhagwat1982@gmail.com; Timestamp: Feb 24 2021 2:12 AM</t>
  </si>
  <si>
    <t>sabalevikas920@gmail.com</t>
  </si>
  <si>
    <t>Ram Ankush supe</t>
  </si>
  <si>
    <t>Keli rumhan wadi</t>
  </si>
  <si>
    <t xml:space="preserve">आम्हाला तुमचा  उपक्रम  आवडला </t>
  </si>
  <si>
    <t>1EwILwQf3C_rAC2NPBYarIaadjdvu0ZzF</t>
  </si>
  <si>
    <t>https://drive.google.com/file/d/1EwILwQf3C_rAC2NPBYarIaadjdvu0ZzF/view?usp=drivesdk</t>
  </si>
  <si>
    <t>Document successfully created; Document successfully merged; PDF created; Emails Sent: [To: sabalevikas920@gmail.com]; Run via form trigger as shindebhagwat1982@gmail.com; Timestamp: Feb 24 2021 2:23 AM</t>
  </si>
  <si>
    <t>godepradip39@gmail.com</t>
  </si>
  <si>
    <t>Ravi Gode</t>
  </si>
  <si>
    <t>Govt Asharam school kelirumhanwadi</t>
  </si>
  <si>
    <t>Haa upakram atishay changlaa aahe</t>
  </si>
  <si>
    <t>1NG_dKIoo2NAixZyv9SJI7b50eEWPuaP4</t>
  </si>
  <si>
    <t>https://drive.google.com/file/d/1NG_dKIoo2NAixZyv9SJI7b50eEWPuaP4/view?usp=drivesdk</t>
  </si>
  <si>
    <t>Document successfully created; Document successfully merged; PDF created; Emails Sent: [To: godepradip39@gmail.com]; Run via form trigger as shindebhagwat1982@gmail.com; Timestamp: Feb 24 2021 5:40 AM</t>
  </si>
  <si>
    <t>ravinasadgir2510@gmail.com</t>
  </si>
  <si>
    <t xml:space="preserve">Sadgir Ravina Bhausaheb </t>
  </si>
  <si>
    <t>Govt junior college Keli Rumhan wadi</t>
  </si>
  <si>
    <t xml:space="preserve">मला ही टेस्ट मला  खुप आवडली.या टेस्टमुळे मला अधिक ज्ञान मिळाले. </t>
  </si>
  <si>
    <t>1PsHdmdlLtbEYyAxNgPng51CvTugeCGm3</t>
  </si>
  <si>
    <t>https://drive.google.com/file/d/1PsHdmdlLtbEYyAxNgPng51CvTugeCGm3/view?usp=drivesdk</t>
  </si>
  <si>
    <t>Document successfully created; Document successfully merged; PDF created; Emails Sent: [To: ravinasadgir2510@gmail.com]; Run via form trigger as shindebhagwat1982@gmail.com; Timestamp: Feb 24 2021 8:21 AM</t>
  </si>
  <si>
    <t>balusadgir66@gmail.com</t>
  </si>
  <si>
    <t>Sadgir Ravina Bhausaheb</t>
  </si>
  <si>
    <t>Govt college keli rumhan wadi</t>
  </si>
  <si>
    <t>मला ही टेस्ट खुप आवडली. या टेस्ट च्या माध्यमातुन मला खुप ज्ञान प्राप्त झाले.</t>
  </si>
  <si>
    <t>18Qtvc9kT0SFHjqekUTpU2grRg6K8CbyF</t>
  </si>
  <si>
    <t>https://drive.google.com/file/d/18Qtvc9kT0SFHjqekUTpU2grRg6K8CbyF/view?usp=drivesdk</t>
  </si>
  <si>
    <t>Document successfully created; Document successfully merged; PDF created; Emails Sent: [To: balusadgir66@gmail.com]; Run via form trigger as shindebhagwat1982@gmail.com; Timestamp: Feb 24 2021 9:04 AM</t>
  </si>
  <si>
    <t>ganeshbinnar61@gmali.com</t>
  </si>
  <si>
    <t>Ganesh subhash binnar</t>
  </si>
  <si>
    <t>1VqAwYgSrZ49vmnkHzejC20mbDFTWIk17</t>
  </si>
  <si>
    <t>https://drive.google.com/file/d/1VqAwYgSrZ49vmnkHzejC20mbDFTWIk17/view?usp=drivesdk</t>
  </si>
  <si>
    <t>Document successfully created; Document successfully merged; PDF created; Emails Sent: [To: ganeshbinnar61@gmali.com]; Run via form trigger as shindebhagwat1982@gmail.com; Timestamp: Feb 24 2021 9:13 AM</t>
  </si>
  <si>
    <t>vikramekhande@gmail.com</t>
  </si>
  <si>
    <t>Vikram bhimashankar ekhande</t>
  </si>
  <si>
    <t>Ambika vidyaly</t>
  </si>
  <si>
    <t>1tA8pHYP76LszhIig90GvhxQU1qWumOvK</t>
  </si>
  <si>
    <t>https://drive.google.com/file/d/1tA8pHYP76LszhIig90GvhxQU1qWumOvK/view?usp=drivesdk</t>
  </si>
  <si>
    <t>Document successfully created; Document successfully merged; PDF created; Emails Sent: [To: vikramekhande@gmail.com]; Run via form trigger as shindebhagwat1982@gmail.com; Timestamp: Feb 24 2021 9:55 AM</t>
  </si>
  <si>
    <t>gopibinnar44@gmail.com</t>
  </si>
  <si>
    <t>मला हि टेस्ट खुप आवडली. या टेस्ट मुळे मला अधिक ज्ञान मिळाले.</t>
  </si>
  <si>
    <t>1eLphNWRkCh-lEdJRMMqeyiA7Hj1aP8P0</t>
  </si>
  <si>
    <t>https://drive.google.com/file/d/1eLphNWRkCh-lEdJRMMqeyiA7Hj1aP8P0/view?usp=drivesdk</t>
  </si>
  <si>
    <t>Document successfully created; Document successfully merged; PDF created; Emails Sent: [To: gopibinnar44@gmail.com]; Run via form trigger as shindebhagwat1982@gmail.com; Timestamp: Feb 24 2021 10:35 AM</t>
  </si>
  <si>
    <t>shrikantmore583@gmail.com</t>
  </si>
  <si>
    <t>Bhangre kajal Goraksh</t>
  </si>
  <si>
    <t>Government junior college kelirumhanwadi</t>
  </si>
  <si>
    <t>I like this test it is so interesting</t>
  </si>
  <si>
    <t>1b_ae0M_pyBtYoTCFD0vKC5JkzmaunmLa</t>
  </si>
  <si>
    <t>https://drive.google.com/file/d/1b_ae0M_pyBtYoTCFD0vKC5JkzmaunmLa/view?usp=drivesdk</t>
  </si>
  <si>
    <t>Document successfully created; Document successfully merged; PDF created; Emails Sent: [To: shrikantmore583@gmail.com]; Run via form trigger as shindebhagwat1982@gmail.com; Timestamp: Feb 24 2021 11:01 AM</t>
  </si>
  <si>
    <t>arjunkhokale744@gmail.com</t>
  </si>
  <si>
    <t>Pravin kulal</t>
  </si>
  <si>
    <t>Govt ashrim school keli ruwadi</t>
  </si>
  <si>
    <t xml:space="preserve"> 1.)हा उपक्रम अतिशय चांगला आहे
२.)वाचनत प्रेरणा  मिळते </t>
  </si>
  <si>
    <t>1CMTmb2VD9hs_Pw05Rp-jsofz0Yr180KC</t>
  </si>
  <si>
    <t>https://drive.google.com/file/d/1CMTmb2VD9hs_Pw05Rp-jsofz0Yr180KC/view?usp=drivesdk</t>
  </si>
  <si>
    <t>Document successfully created; Document successfully merged; PDF created; Emails Sent: [To: arjunkhokale744@gmail.com]; Run via form trigger as shindebhagwat1982@gmail.com; Timestamp: Feb 24 2021 11:18 AM</t>
  </si>
  <si>
    <t>nikitashinde180@gmail.com</t>
  </si>
  <si>
    <t>Shinde Nikita Laxman</t>
  </si>
  <si>
    <t>Govt. Ashram school kelirumhanwadi</t>
  </si>
  <si>
    <t>1P-RJlhGR0xiLitJw02sgj659Uul4ajVN</t>
  </si>
  <si>
    <t>https://drive.google.com/file/d/1P-RJlhGR0xiLitJw02sgj659Uul4ajVN/view?usp=drivesdk</t>
  </si>
  <si>
    <t>Document successfully created; Document successfully merged; PDF created; Emails Sent: [To: nikitashinde180@gmail.com]; Run via form trigger as shindebhagwat1982@gmail.com; Timestamp: Feb 24 2021 11:57 AM</t>
  </si>
  <si>
    <t>bhorujjwala@gmail.com</t>
  </si>
  <si>
    <t>डाॅ.उज्ज्वला लक्ष्मण भोर</t>
  </si>
  <si>
    <t>रा.ब.नारायणराव बोरावके काॅलेज,श्रीरामपूर</t>
  </si>
  <si>
    <t>1Uq6KDSmHGK_vl0wJJWvajoh7RQq_Fc3z</t>
  </si>
  <si>
    <t>https://drive.google.com/file/d/1Uq6KDSmHGK_vl0wJJWvajoh7RQq_Fc3z/view?usp=drivesdk</t>
  </si>
  <si>
    <t>Document successfully created; Document successfully merged; PDF created; Emails Sent: [To: bhorujjwala@gmail.com]; Run via form trigger as shindebhagwat1982@gmail.com; Timestamp: Feb 24 2021 12:44 PM</t>
  </si>
  <si>
    <t>tusharpopere01@gmail.com</t>
  </si>
  <si>
    <t>Popere shilpa lalu</t>
  </si>
  <si>
    <t>Govt hr of sec school keli rumhnwadi</t>
  </si>
  <si>
    <t xml:space="preserve">मलाही टेस्ट खुप आवडली </t>
  </si>
  <si>
    <t>1KhCn5h1MIIQ_HcAqopFDhud9_2uCbiJz</t>
  </si>
  <si>
    <t>https://drive.google.com/file/d/1KhCn5h1MIIQ_HcAqopFDhud9_2uCbiJz/view?usp=drivesdk</t>
  </si>
  <si>
    <t>Document successfully created; Document successfully merged; PDF created; Emails Sent: [To: tusharpopere01@gmail.com]; Run via form trigger as shindebhagwat1982@gmail.com; Timestamp: Feb 24 2021 11:09 PM</t>
  </si>
  <si>
    <t>shankarbinnar55@gmail.com</t>
  </si>
  <si>
    <t>Popere Shilpa Lalu</t>
  </si>
  <si>
    <t>Govt college Keli tumhan wadi</t>
  </si>
  <si>
    <t>माल हि टेस्ट खूप आवडली.</t>
  </si>
  <si>
    <t>1wUAyFEtpFNBhnEporHVifE6nLA31_Zut</t>
  </si>
  <si>
    <t>https://drive.google.com/file/d/1wUAyFEtpFNBhnEporHVifE6nLA31_Zut/view?usp=drivesdk</t>
  </si>
  <si>
    <t>Document successfully created; Document successfully merged; PDF created; Emails Sent: [To: shankarbinnar55@gmail.com]; Run via form trigger as shindebhagwat1982@gmail.com; Timestamp: Feb 24 2021 11:26 PM</t>
  </si>
  <si>
    <t>potkulemayur74@gmail.com</t>
  </si>
  <si>
    <t>Potkule Mayur Kashinath</t>
  </si>
  <si>
    <t>Dr. Balasaheb Sawant Konkan Krushi Vidyapeeth,Dapoli</t>
  </si>
  <si>
    <t>हा उपक्रम अतिशय उत्कृष्ट आहे, यातून वाचनाची प्रेरणा निर्माण झाली.</t>
  </si>
  <si>
    <t>11AVaIq0dkUZgB4YaVLN9y0ELoCVfrXBK</t>
  </si>
  <si>
    <t>https://drive.google.com/file/d/11AVaIq0dkUZgB4YaVLN9y0ELoCVfrXBK/view?usp=drivesdk</t>
  </si>
  <si>
    <t>Document successfully created; Document successfully merged; PDF created; Emails Sent: [To: potkulemayur74@gmail.com]; Run via form trigger as shindebhagwat1982@gmail.com; Timestamp: Feb 24 2021 11:41 PM</t>
  </si>
  <si>
    <t>rupalimhaske8446@gmail.com</t>
  </si>
  <si>
    <t>म्हस्के रुपाली गोरख</t>
  </si>
  <si>
    <t>उपक्रम छान आहे.</t>
  </si>
  <si>
    <t>1IiNP1bNjdqyXxrX3g_PzglplF11WCPQ-</t>
  </si>
  <si>
    <t>https://drive.google.com/file/d/1IiNP1bNjdqyXxrX3g_PzglplF11WCPQ-/view?usp=drivesdk</t>
  </si>
  <si>
    <t>Document successfully created; Document successfully merged; PDF created; Emails Sent: [To: rupalimhaske8446@gmail.com]; Run via form trigger as shindebhagwat1982@gmail.com; Timestamp: Feb 25 2021 1:47 AM</t>
  </si>
  <si>
    <t>pravinm0256@gmail.com</t>
  </si>
  <si>
    <t>Pravin mukund murekar</t>
  </si>
  <si>
    <t>Sonubhau basvant mhavidyalaya shahapur</t>
  </si>
  <si>
    <t>Mla he vachan khup avdal ..khup chann lekh ahet .</t>
  </si>
  <si>
    <t>1woQnckPP2L6DvF0491oww6TNGPFzLKSm</t>
  </si>
  <si>
    <t>https://drive.google.com/file/d/1woQnckPP2L6DvF0491oww6TNGPFzLKSm/view?usp=drivesdk</t>
  </si>
  <si>
    <t>Document successfully created; Document successfully merged; PDF created; Emails Sent: [To: pravinm0256@gmail.com]; Run via form trigger as shindebhagwat1982@gmail.com; Timestamp: Feb 25 2021 2:09 AM</t>
  </si>
  <si>
    <t>pratibhatagad10@gmail.com</t>
  </si>
  <si>
    <t>तागड प्रतिभा अशोक</t>
  </si>
  <si>
    <t xml:space="preserve"> स्वामी सहजानंद भारती कॉलेज ऑफ एज्युकेशन श्रीरामपूर</t>
  </si>
  <si>
    <t xml:space="preserve">या उपक्रमामुळे माझ्यामध्ये वाचनाची आवड निर्माण झाली. अतिशय लोकप्रिय व्यक्ती बद्दल तसेच त्यांचे विचार समजले. </t>
  </si>
  <si>
    <t>1avt44PiWd4OiNmp1YdGyoGqGLwYGG76Q</t>
  </si>
  <si>
    <t>https://drive.google.com/file/d/1avt44PiWd4OiNmp1YdGyoGqGLwYGG76Q/view?usp=drivesdk</t>
  </si>
  <si>
    <t>Document successfully created; Document successfully merged; PDF created; Emails Sent: [To: pratibhatagad10@gmail.com]; Run via form trigger as shindebhagwat1982@gmail.com; Timestamp: Feb 25 2021 2:24 AM</t>
  </si>
  <si>
    <t>sanchitapotkule@gmail.com</t>
  </si>
  <si>
    <t>Sanchita Kashinath Potkule</t>
  </si>
  <si>
    <t>ANAND LAXMAN CHANDAWARKAR JUNIOR COLLEGE, WADA</t>
  </si>
  <si>
    <t xml:space="preserve">Very nice and informative. </t>
  </si>
  <si>
    <t>1_y9cw1oowA-iKAZPfNWgyHuAGYVL3q8Y</t>
  </si>
  <si>
    <t>https://drive.google.com/file/d/1_y9cw1oowA-iKAZPfNWgyHuAGYVL3q8Y/view?usp=drivesdk</t>
  </si>
  <si>
    <t>Document successfully created; Document successfully merged; PDF created; Emails Sent: [To: sanchitapotkule@gmail.com]; Run via form trigger as shindebhagwat1982@gmail.com; Timestamp: Feb 25 2021 2:40 AM</t>
  </si>
  <si>
    <t>sandipbardev@gmail.com</t>
  </si>
  <si>
    <t>Sandip Ankush Barde</t>
  </si>
  <si>
    <t xml:space="preserve">C D Jain college of Commerce, Shrirampur </t>
  </si>
  <si>
    <t xml:space="preserve">वाचन संस्कृती चा प्रसार होत आहे. </t>
  </si>
  <si>
    <t>1AuZEG-f4VnqC73NjP1R2pVK3fAeXlRgf</t>
  </si>
  <si>
    <t>https://drive.google.com/file/d/1AuZEG-f4VnqC73NjP1R2pVK3fAeXlRgf/view?usp=drivesdk</t>
  </si>
  <si>
    <t>Document successfully created; Document successfully merged; PDF created; Emails Sent: [To: sandipbardev@gmail.com]; Run via form trigger as shindebhagwat1982@gmail.com; Timestamp: Feb 25 2021 2:40 AM</t>
  </si>
  <si>
    <t>vishal.murekar2001@gmail.com</t>
  </si>
  <si>
    <t xml:space="preserve">Murekar vishal mukund </t>
  </si>
  <si>
    <t>Kanishth mahavidyalay mal</t>
  </si>
  <si>
    <t>Uttam lekh</t>
  </si>
  <si>
    <t>1MabclbQFZFrt9vOnx81qgeYf-L8dtK05</t>
  </si>
  <si>
    <t>https://drive.google.com/file/d/1MabclbQFZFrt9vOnx81qgeYf-L8dtK05/view?usp=drivesdk</t>
  </si>
  <si>
    <t>Document successfully created; Document successfully merged; PDF created; Emails Sent: [To: vishal.murekar2001@gmail.com]; Run via form trigger as shindebhagwat1982@gmail.com; Timestamp: Feb 25 2021 2:49 AM</t>
  </si>
  <si>
    <t>Jayeshrigaware555@gmail.com</t>
  </si>
  <si>
    <t>Jayashri Vilas Gaware</t>
  </si>
  <si>
    <t>SSB College of Education, Shrirampur</t>
  </si>
  <si>
    <t>या उपक्रमामुळे युवकांमध्ये वाचनाचे संस्कार रुजवले जात आहेत अणि वाचन संस्कृतीचाही प्रसार होत आहे.</t>
  </si>
  <si>
    <t>1WTpqkxi7RC8OvJ5YyqGGwPjLYJUPozFb</t>
  </si>
  <si>
    <t>https://drive.google.com/file/d/1WTpqkxi7RC8OvJ5YyqGGwPjLYJUPozFb/view?usp=drivesdk</t>
  </si>
  <si>
    <t>Document successfully created; Document successfully merged; PDF created; Emails Sent: [To: Jayeshrigaware555@gmail.com]; Run via form trigger as shindebhagwat1982@gmail.com; Timestamp: Feb 25 2021 4:10 AM</t>
  </si>
  <si>
    <t>sayaligirme110196@gmail.com</t>
  </si>
  <si>
    <t>Kalyani Sanjay Antre</t>
  </si>
  <si>
    <t>Swami Sahajanand Bharati College of Education Shrirampur</t>
  </si>
  <si>
    <t xml:space="preserve">   या उपक्रमामुळे मला वाचनाची आवड निर्माण झाली व समाजातील महत्त्वाचा विषयांची माहिती मिळाली.</t>
  </si>
  <si>
    <t>1uYPjXjh3ocTEtdqG1mIQww9rz2mxgHnT</t>
  </si>
  <si>
    <t>https://drive.google.com/file/d/1uYPjXjh3ocTEtdqG1mIQww9rz2mxgHnT/view?usp=drivesdk</t>
  </si>
  <si>
    <t>Document successfully created; Document successfully merged; PDF created; Emails Sent: [To: sayaligirme110196@gmail.com]; Run via form trigger as shindebhagwat1982@gmail.com; Timestamp: Feb 25 2021 8:40 AM</t>
  </si>
  <si>
    <t>smitaaajoshi@gmail.com</t>
  </si>
  <si>
    <t xml:space="preserve">Sau. Smita Amol Joshi </t>
  </si>
  <si>
    <t xml:space="preserve">R. B. N. Borawke college shrirampur </t>
  </si>
  <si>
    <t xml:space="preserve">साधना युवा दिवाळी अंक यामुळे तरूण पिढीला वाचनाची आवड निर्माण झाली. वेगवेगळ्या लेखकांचे अनुभव वाचनात आले </t>
  </si>
  <si>
    <t>1wf8YtFzEGgTq1fxRELJd_-FflShh1-go</t>
  </si>
  <si>
    <t>https://drive.google.com/file/d/1wf8YtFzEGgTq1fxRELJd_-FflShh1-go/view?usp=drivesdk</t>
  </si>
  <si>
    <t>Document successfully created; Document successfully merged; PDF created; Emails Sent: [To: smitaaajoshi@gmail.com]; Run via form trigger as shindebhagwat1982@gmail.com; Timestamp: Feb 25 2021 9:33 AM</t>
  </si>
  <si>
    <t>priyankaghandat99@Gmail.com</t>
  </si>
  <si>
    <t xml:space="preserve">Loknete Ramdas patil dhumal art science,commerc college rahuri </t>
  </si>
  <si>
    <t xml:space="preserve">या उपक्रमामुळे आम्हाला पुस्तक वाचण्याची आवड निर्माण झाली </t>
  </si>
  <si>
    <t>1MkpXSGJAI-Wkv3vzhdwSghJGUnGlb8HK</t>
  </si>
  <si>
    <t>https://drive.google.com/file/d/1MkpXSGJAI-Wkv3vzhdwSghJGUnGlb8HK/view?usp=drivesdk</t>
  </si>
  <si>
    <t>Document successfully created; Document successfully merged; PDF created; Emails Sent: [To: priyankaghandat99@Gmail.com]; Run via form trigger as shindebhagwat1982@gmail.com; Timestamp: Feb 25 2021 12:39 PM</t>
  </si>
  <si>
    <t>ajaykbare@gmail.com</t>
  </si>
  <si>
    <t>BARE AJAY KISANRAO</t>
  </si>
  <si>
    <t>Rayat Shikshan Sanstha's, Swami Sahajanand Bharati College Of Education,Shrirampur Tal-Shrirampur Dist-Ahmednagar</t>
  </si>
  <si>
    <t>10FxiHxJJooWtI5PC5530gh0LaTfN3LCA</t>
  </si>
  <si>
    <t>https://drive.google.com/file/d/10FxiHxJJooWtI5PC5530gh0LaTfN3LCA/view?usp=drivesdk</t>
  </si>
  <si>
    <t>Document successfully created; Document successfully merged; PDF created; Emails Sent: [To: ajaykbare@gmail.com]; Run via form trigger as shindebhagwat1982@gmail.com; Timestamp: Feb 25 2021 2:08 PM</t>
  </si>
  <si>
    <t>psadgir77@gmail.com</t>
  </si>
  <si>
    <t>Aswale sudesh popat</t>
  </si>
  <si>
    <t>Jr.college keli Ru. Wadi</t>
  </si>
  <si>
    <t>असे उपक्रम राबवन्याची गरज आहे</t>
  </si>
  <si>
    <t>18d6KT3PBLxXbVlhuEQnOJV7lwkMkt7MW</t>
  </si>
  <si>
    <t>https://drive.google.com/file/d/18d6KT3PBLxXbVlhuEQnOJV7lwkMkt7MW/view?usp=drivesdk</t>
  </si>
  <si>
    <t>Document successfully created; Document successfully merged; PDF created; Emails Sent: [To: psadgir77@gmail.com]; Run via form trigger as shindebhagwat1982@gmail.com; Timestamp: Feb 25 2021 11:29 PM</t>
  </si>
  <si>
    <t>nanasahebtarawade@gmail.com</t>
  </si>
  <si>
    <t>Tarawade Nanasaheb Navanath</t>
  </si>
  <si>
    <t>Mahatma Gandhi junior college, pravaranagar</t>
  </si>
  <si>
    <t>हा उपक्रम खुप भारी आहे</t>
  </si>
  <si>
    <t>14zFKx-PiSh5sokoTjHmp9PTgHUbCGef6</t>
  </si>
  <si>
    <t>https://drive.google.com/file/d/14zFKx-PiSh5sokoTjHmp9PTgHUbCGef6/view?usp=drivesdk</t>
  </si>
  <si>
    <t>Document successfully created; Document successfully merged; PDF created; Emails Sent: [To: nanasahebtarawade@gmail.com]; Run via form trigger as shindebhagwat1982@gmail.com; Timestamp: Feb 26 2021 12:20 AM</t>
  </si>
  <si>
    <t>paradjayashri@gmail.com</t>
  </si>
  <si>
    <t>Jayshri Dattatray parad</t>
  </si>
  <si>
    <t>R.B.N.Borawke college shrirampur</t>
  </si>
  <si>
    <t>वाचन संस्कृतीची रुजवणूक होते  , वाचनाची आवड निर्माण होते.</t>
  </si>
  <si>
    <t>1RY7Ikam62QZVDongsJCRZ5E4y9oBLLes</t>
  </si>
  <si>
    <t>https://drive.google.com/file/d/1RY7Ikam62QZVDongsJCRZ5E4y9oBLLes/view?usp=drivesdk</t>
  </si>
  <si>
    <t>Document successfully created; Document successfully merged; PDF created; Emails Sent: [To: paradjayashri@gmail.com]; Run via form trigger as shindebhagwat1982@gmail.com; Timestamp: Feb 26 2021 2:58 AM</t>
  </si>
  <si>
    <t>Gauribudhyal8085@gmil.com</t>
  </si>
  <si>
    <t>Gauri Ketan Budhyal</t>
  </si>
  <si>
    <t>Uma mhavidhyaly pandhrpu</t>
  </si>
  <si>
    <t>1zFrQNfkrwrXzKlsvkK0qB9QJux8cmdnU</t>
  </si>
  <si>
    <t>https://drive.google.com/file/d/1zFrQNfkrwrXzKlsvkK0qB9QJux8cmdnU/view?usp=drivesdk</t>
  </si>
  <si>
    <t>Document successfully created; Document successfully merged; PDF created; Emails Sent: [To: Gauribudhyal8085@gmil.com]; Run via form trigger as shindebhagwat1982@gmail.com; Timestamp: Feb 26 2021 5:24 AM</t>
  </si>
  <si>
    <t>shaileshbangar05@Gmail.com</t>
  </si>
  <si>
    <t>Shailesh dharmraj bangar</t>
  </si>
  <si>
    <t>Swami sahjanand bharti college of education shrirampur b.ed</t>
  </si>
  <si>
    <t xml:space="preserve">Wachan ghadte va dhyaan milte vachan hote </t>
  </si>
  <si>
    <t>1mStim69F_91NfUF1yfzuPXwAJxP_gdJh</t>
  </si>
  <si>
    <t>https://drive.google.com/file/d/1mStim69F_91NfUF1yfzuPXwAJxP_gdJh/view?usp=drivesdk</t>
  </si>
  <si>
    <t>Document successfully created; Document successfully merged; PDF created; Emails Sent: [To: shaileshbangar05@Gmail.com]; Run via form trigger as shindebhagwat1982@gmail.com; Timestamp: Feb 26 2021 7:48 AM</t>
  </si>
  <si>
    <t>sachinsadgir2001@gmal.com</t>
  </si>
  <si>
    <t xml:space="preserve">   Rani Kacharu Sadgir</t>
  </si>
  <si>
    <t>Government Secondary And Higher Secondary College keli rimhanwadi</t>
  </si>
  <si>
    <t>risk</t>
  </si>
  <si>
    <t>1umOJNiHDHBxgKJYKB0__upNH6fZJ5zBq</t>
  </si>
  <si>
    <t>https://drive.google.com/file/d/1umOJNiHDHBxgKJYKB0__upNH6fZJ5zBq/view?usp=drivesdk</t>
  </si>
  <si>
    <t>Document successfully created; Document successfully merged; PDF created; Emails Sent: [To: sachinsadgir2001@gmal.com]; Run via form trigger as shindebhagwat1982@gmail.com; Timestamp: Feb 26 2021 10:10 AM</t>
  </si>
  <si>
    <t>sabanaaz9497@gmail.com</t>
  </si>
  <si>
    <t>Shaikh Sabanaaz Shafi Ahmed</t>
  </si>
  <si>
    <t>Swami Sahajanand Bharti College of Education, Shrirampur</t>
  </si>
  <si>
    <t>युवा वाचन संस्कार रुजवणूक प्रकल्प यातून माझ्यात वाचण्याची आवड निर्माण झाली.अशा अनेक प्रकल्प घेतल्यात तर मुलांमधल्या वेगवेगळ्या कौशल्यांना चालना मिळेल.</t>
  </si>
  <si>
    <t>1FdP6JM1B6d32eqmrdq6T49F4MvWDYcIy</t>
  </si>
  <si>
    <t>https://drive.google.com/file/d/1FdP6JM1B6d32eqmrdq6T49F4MvWDYcIy/view?usp=drivesdk</t>
  </si>
  <si>
    <t>Document successfully created; Document successfully merged; PDF created; Emails Sent: [To: sabanaaz9497@gmail.com]; Run via form trigger as shindebhagwat1982@gmail.com; Timestamp: Feb 26 2021 12:05 PM</t>
  </si>
  <si>
    <t>zadeyogita12345@gmail.com</t>
  </si>
  <si>
    <t>Zade yogita Dhondiram</t>
  </si>
  <si>
    <t>College of education barshi</t>
  </si>
  <si>
    <t>हा उपक्रम अतिशय चांगला आहे .वाचनामुळे विद्यार्थ्यांमध्ये सकारात्मक बदल घडून अण्यचा हा चांगला प्रयत्न आहे.</t>
  </si>
  <si>
    <t>11mionz0sia-eOE_AmfUxNqvnd-cwgxu2</t>
  </si>
  <si>
    <t>https://drive.google.com/file/d/11mionz0sia-eOE_AmfUxNqvnd-cwgxu2/view?usp=drivesdk</t>
  </si>
  <si>
    <t>Document successfully created; Document successfully merged; PDF created; Emails Sent: [To: zadeyogita12345@gmail.com]; Run via form trigger as shindebhagwat1982@gmail.com; Timestamp: Feb 26 2021 12:08 PM</t>
  </si>
  <si>
    <t>zadevinita@gmail.com</t>
  </si>
  <si>
    <t>Adv.Vinita Mohalkar</t>
  </si>
  <si>
    <t>Shri shivaji law college prabhani</t>
  </si>
  <si>
    <t>Nice experience.</t>
  </si>
  <si>
    <t>1miTgbqmBnHcgi0UfQy1Fh3Y7nlao_DUP</t>
  </si>
  <si>
    <t>https://drive.google.com/file/d/1miTgbqmBnHcgi0UfQy1Fh3Y7nlao_DUP/view?usp=drivesdk</t>
  </si>
  <si>
    <t>Document successfully created; Document successfully merged; PDF created; Emails Sent: [To: zadevinita@gmail.com]; Run via form trigger as shindebhagwat1982@gmail.com; Timestamp: Feb 26 2021 12:39 PM</t>
  </si>
  <si>
    <t>gaikwadatul16@gmail.com</t>
  </si>
  <si>
    <t>Atul Vaijinath Gaikwad</t>
  </si>
  <si>
    <t xml:space="preserve">Rayat shikshan sanstha's, Swami Sahajanand Bharati college of Education Srirampur </t>
  </si>
  <si>
    <t xml:space="preserve">In my opinion, from this activity young generation has to concentrate on main points of life not race. Through this activity, we are inspired and encouraged as why we are living ? And how to live in life. Also it gives a message to today's young generation that how and why struggle is very important for all us.
The article provided for reading sadhna 2014 is applicable in today's situation and upcoming days also. It attracts readers attention on main points in life that everybody else has ignored for survive. 
Thank you sir for sharing it with us and starting a new as well as important topic that is applicable in now a day's. Because day by day students and others go away and give up the right habit of reading that gives direction to our life and fill the space. </t>
  </si>
  <si>
    <t>1SN2jNhm6C02Ra_XPY8-gp0UA4cXFiM4b</t>
  </si>
  <si>
    <t>https://drive.google.com/file/d/1SN2jNhm6C02Ra_XPY8-gp0UA4cXFiM4b/view?usp=drivesdk</t>
  </si>
  <si>
    <t>Document successfully created; Document successfully merged; PDF created; Emails Sent: [To: gaikwadatul16@gmail.com]; Run via form trigger as shindebhagwat1982@gmail.com; Timestamp: Feb 26 2021 4:47 PM</t>
  </si>
  <si>
    <t>prabhasagalgile11@gmail.com</t>
  </si>
  <si>
    <t>Prabha Dilip Sagalgile</t>
  </si>
  <si>
    <t>Swami Sahjanand Bharti college of education Shrirampur</t>
  </si>
  <si>
    <t>Upkrm khup chan ahe</t>
  </si>
  <si>
    <t>1cXjpDklsdQRveX8hQFye3TmymKKHA3TG</t>
  </si>
  <si>
    <t>https://drive.google.com/file/d/1cXjpDklsdQRveX8hQFye3TmymKKHA3TG/view?usp=drivesdk</t>
  </si>
  <si>
    <t>Document successfully created; Document successfully merged; PDF created; Emails Sent: [To: prabhasagalgile11@gmail.com]; Run via form trigger as shindebhagwat1982@gmail.com; Timestamp: Feb 26 2021 7:41 PM</t>
  </si>
  <si>
    <t>nileshadasare96@gmail.com</t>
  </si>
  <si>
    <t>Nilesh Sunil Adasare</t>
  </si>
  <si>
    <t>AVCOE, Sangamner</t>
  </si>
  <si>
    <t xml:space="preserve">युवा मध्ये वाचन संस्कार रुजवणे. </t>
  </si>
  <si>
    <t>1_-47Zn68DJ0sLwOajrBvPfVcwwOwkIMX</t>
  </si>
  <si>
    <t>https://drive.google.com/file/d/1_-47Zn68DJ0sLwOajrBvPfVcwwOwkIMX/view?usp=drivesdk</t>
  </si>
  <si>
    <t>Document successfully created; Document successfully merged; PDF created; Emails Sent: [To: nileshadasare96@gmail.com]; Run via form trigger as shindebhagwat1982@gmail.com; Timestamp: Feb 26 2021 11:33 PM</t>
  </si>
  <si>
    <t>devrambhangare1995@gmail.com</t>
  </si>
  <si>
    <t>देवराम शिवराम भांगरे</t>
  </si>
  <si>
    <t>S.S.B COLLEGE SHRIRAMPUR</t>
  </si>
  <si>
    <t xml:space="preserve">खुप छान उपक्रम आहे </t>
  </si>
  <si>
    <t>1EMGElOjxUBxRZNhUvgoEQd6kPNN2U7Va</t>
  </si>
  <si>
    <t>https://drive.google.com/file/d/1EMGElOjxUBxRZNhUvgoEQd6kPNN2U7Va/view?usp=drivesdk</t>
  </si>
  <si>
    <t>Document successfully created; Document successfully merged; PDF created; Emails Sent: [To: devrambhangare1995@gmail.com]; Run via form trigger as shindebhagwat1982@gmail.com; Timestamp: Feb 27 2021 12:07 AM</t>
  </si>
  <si>
    <t>SHAIBAZ412@GMAIL.COM</t>
  </si>
  <si>
    <t>Swami sahajanand college shrirampur</t>
  </si>
  <si>
    <t xml:space="preserve">वाचनाची आवड निर्माण होईल </t>
  </si>
  <si>
    <t>1ZdV3k8N1yFcZgd7lKjJE38JydvLgNNZ4</t>
  </si>
  <si>
    <t>https://drive.google.com/file/d/1ZdV3k8N1yFcZgd7lKjJE38JydvLgNNZ4/view?usp=drivesdk</t>
  </si>
  <si>
    <t>Document successfully created; Document successfully merged; PDF created; Emails Sent: [To: SHAIBAZ412@GMAIL.COM]; Run via form trigger as shindebhagwat1982@gmail.com; Timestamp: Feb 27 2021 1:00 AM</t>
  </si>
  <si>
    <t>rajashrigite420@gmail.com</t>
  </si>
  <si>
    <t>राजश्री कैलास गिते</t>
  </si>
  <si>
    <t>नो</t>
  </si>
  <si>
    <t>1j1Q62CKAqlNoss_VUFQNeyXMLCAj9wBF</t>
  </si>
  <si>
    <t>https://drive.google.com/file/d/1j1Q62CKAqlNoss_VUFQNeyXMLCAj9wBF/view?usp=drivesdk</t>
  </si>
  <si>
    <t>Document successfully created; Document successfully merged; PDF created; Emails Sent: [To: rajashrigite420@gmail.com]; Run via form trigger as shindebhagwat1982@gmail.com; Timestamp: Feb 27 2021 1:16 AM</t>
  </si>
  <si>
    <t>shinde.poonam17021997@gmail.com</t>
  </si>
  <si>
    <t>Shinde Poonam Arjun</t>
  </si>
  <si>
    <t xml:space="preserve">Swami sahajanand bharti college of education, Shrirampur. </t>
  </si>
  <si>
    <t xml:space="preserve">It was very good..... I realized so many things regarding our daily life.. From that i will try to sort out my problems... </t>
  </si>
  <si>
    <t>18vzTLZcm4Vyhiys8HXjZ3Ct0tphjEAXQ</t>
  </si>
  <si>
    <t>https://drive.google.com/file/d/18vzTLZcm4Vyhiys8HXjZ3Ct0tphjEAXQ/view?usp=drivesdk</t>
  </si>
  <si>
    <t>Document successfully created; Document successfully merged; PDF created; Emails Sent: [To: shinde.poonam17021997@gmail.com]; Run via form trigger as shindebhagwat1982@gmail.com; Timestamp: Feb 27 2021 4:00 AM</t>
  </si>
  <si>
    <t>shaydabagwan8793@gmail.com</t>
  </si>
  <si>
    <t xml:space="preserve">Bagwan Shayada Nijam </t>
  </si>
  <si>
    <t>SSB college Shrirampur</t>
  </si>
  <si>
    <t xml:space="preserve">छान उपक्रम आहे </t>
  </si>
  <si>
    <t>1BXd8d1OllAdVXXc-hv0YbmLqJiH43wtz</t>
  </si>
  <si>
    <t>https://drive.google.com/file/d/1BXd8d1OllAdVXXc-hv0YbmLqJiH43wtz/view?usp=drivesdk</t>
  </si>
  <si>
    <t>Document successfully created; Document successfully merged; PDF created; Emails Sent: [To: shaydabagwan8793@gmail.com]; Run via form trigger as shindebhagwat1982@gmail.com; Timestamp: Feb 27 2021 4:14 AM</t>
  </si>
  <si>
    <t>vedikagagare99@gmail.com</t>
  </si>
  <si>
    <t>Vedika Raosaheb Gagare</t>
  </si>
  <si>
    <t>ACS clg of satral</t>
  </si>
  <si>
    <t>Increasing knowledge</t>
  </si>
  <si>
    <t>1olsHdnMv3BIy6KnWws9UQA_HSKIRhgzL</t>
  </si>
  <si>
    <t>https://drive.google.com/file/d/1olsHdnMv3BIy6KnWws9UQA_HSKIRhgzL/view?usp=drivesdk</t>
  </si>
  <si>
    <t>Document successfully created; Document successfully merged; PDF created; Emails Sent: [To: vedikagagare99@gmail.com]; Run via form trigger as shindebhagwat1982@gmail.com; Timestamp: Feb 27 2021 4:37 AM</t>
  </si>
  <si>
    <t>ghanedarshan@gmail.com</t>
  </si>
  <si>
    <t>दर्शन बाळासाहेब घाणे</t>
  </si>
  <si>
    <t>Goverment Secondary &amp; Higher Secondary Ashram School Keli Rumhanwadi</t>
  </si>
  <si>
    <t>वाचनाची उत्सुकता वाढली व नवीन शिकायला मिळाले.
वेगवेगळ्या स्पर्धा परीक्षामध्ये सहभाग घेण्यास आत्मविश्वास वाढला.</t>
  </si>
  <si>
    <t>1rH6Z-wwiYzd2YApYX4Y3nRlAg9BYCv83</t>
  </si>
  <si>
    <t>https://drive.google.com/file/d/1rH6Z-wwiYzd2YApYX4Y3nRlAg9BYCv83/view?usp=drivesdk</t>
  </si>
  <si>
    <t>Document successfully created; Document successfully merged; PDF created; Emails Sent: [To: ghanedarshan@gmail.com]; Run via form trigger as shindebhagwat1982@gmail.com; Timestamp: Feb 27 2021 6:46 AM</t>
  </si>
  <si>
    <t>pratikshahapse1997@gmail.com</t>
  </si>
  <si>
    <t>Hapse Pratiksha Sudhir</t>
  </si>
  <si>
    <t xml:space="preserve">SSB College Shrirampur </t>
  </si>
  <si>
    <t>हे अंक वाचल्यामुळे मला वेगवेगळ्या प्रकारचे लेख वाचायला मिळाले. तसेच मला वाचनाची आवड निर्माण झाली.या लेखांमधुन खुप शिकायला मिळाले.आपल्याला जे आवडतं आपण तेच करायला हवं.आणि प्रयत्न केले पाहिजेत. तर नक्कीच यश आपल्या हातात आहे.</t>
  </si>
  <si>
    <t>1SaDVtaEma4t-oWk-BOB-G7ZSzoKWSTnX</t>
  </si>
  <si>
    <t>https://drive.google.com/file/d/1SaDVtaEma4t-oWk-BOB-G7ZSzoKWSTnX/view?usp=drivesdk</t>
  </si>
  <si>
    <t>Document successfully created; Document successfully merged; PDF created; Emails Sent: [To: pratikshahapse1997@gmail.com]; Run via form trigger as shindebhagwat1982@gmail.com; Timestamp: Feb 27 2021 7:46 AM</t>
  </si>
  <si>
    <t>ganeshchaure305@gmail.com</t>
  </si>
  <si>
    <t>Ganesh pandurang chaure</t>
  </si>
  <si>
    <t>Jankai vidyala abhona</t>
  </si>
  <si>
    <t xml:space="preserve">Ok
</t>
  </si>
  <si>
    <t>1kejkFJwGfd2fvNApYtbmuYxayviizoJw</t>
  </si>
  <si>
    <t>https://drive.google.com/file/d/1kejkFJwGfd2fvNApYtbmuYxayviizoJw/view?usp=drivesdk</t>
  </si>
  <si>
    <t>Document successfully created; Document successfully merged; PDF created; Emails Sent: [To: ganeshchaure305@gmail.com]; Run via form trigger as shindebhagwat1982@gmail.com; Timestamp: Feb 27 2021 8:13 AM</t>
  </si>
  <si>
    <t>dyamapooja@gmail.com</t>
  </si>
  <si>
    <t xml:space="preserve">Dayma Pooja Rajnikant </t>
  </si>
  <si>
    <t xml:space="preserve">S.S.B.college </t>
  </si>
  <si>
    <t>वाचन संस्कृतीमुळे मुलांमध्ये वाचनाची प्रेरणा निर्माण होते विचार कल्पना करण्यास माणसाला भाग पडते.</t>
  </si>
  <si>
    <t>1HBDcfQ8j5g2i8nlIfS0gJc2kVADNbAYG</t>
  </si>
  <si>
    <t>https://drive.google.com/file/d/1HBDcfQ8j5g2i8nlIfS0gJc2kVADNbAYG/view?usp=drivesdk</t>
  </si>
  <si>
    <t>Document successfully created; Document successfully merged; PDF created; Emails Sent: [To: dyamapooja@gmail.com]; Run via form trigger as shindebhagwat1982@gmail.com; Timestamp: Feb 27 2021 8:13 AM</t>
  </si>
  <si>
    <t>ruturajwagh216@gmail.com</t>
  </si>
  <si>
    <t>Wagh Vaishnavi Raghunath</t>
  </si>
  <si>
    <t xml:space="preserve">SWAMI SAHAJANAND BHARATI COLLEGE OF EDUCATION, SHRIRAMPUR. </t>
  </si>
  <si>
    <t xml:space="preserve">युवा दिवाळी अंकातुन जगण्याची कला अवगत झाली. या वाचन उप्क्रमाद्वारे मेंदूला चालना मिळाली. </t>
  </si>
  <si>
    <t>1wEsCNTaO50--Bdo5Mbm3e9zEl8JPWc3D</t>
  </si>
  <si>
    <t>https://drive.google.com/file/d/1wEsCNTaO50--Bdo5Mbm3e9zEl8JPWc3D/view?usp=drivesdk</t>
  </si>
  <si>
    <t>Document successfully created; Document successfully merged; PDF created; Emails Sent: [To: ruturajwagh216@gmail.com]; Run via form trigger as shindebhagwat1982@gmail.com; Timestamp: Feb 27 2021 8:59 AM</t>
  </si>
  <si>
    <t>ritujagaikwad996@gmail.com</t>
  </si>
  <si>
    <t xml:space="preserve">ऋतुजा गौतम गायकवाड </t>
  </si>
  <si>
    <t xml:space="preserve">SSB Collage Of Education </t>
  </si>
  <si>
    <t xml:space="preserve">अगदी छान उपक्रम आहे. यामुळे वाचनाची आवड निर्माण होईल. </t>
  </si>
  <si>
    <t>1V_CginZUXY4wmhmYdGg06afkc5eH5_Ke</t>
  </si>
  <si>
    <t>https://drive.google.com/file/d/1V_CginZUXY4wmhmYdGg06afkc5eH5_Ke/view?usp=drivesdk</t>
  </si>
  <si>
    <t>Document successfully created; Document successfully merged; PDF created; Emails Sent: [To: ritujagaikwad996@gmail.com]; Run via form trigger as shindebhagwat1982@gmail.com; Timestamp: Feb 27 2021 9:49 AM</t>
  </si>
  <si>
    <t>madhurijejurkar97@gmail.com</t>
  </si>
  <si>
    <t>माधुरी राजेंद्र जेजुरकर</t>
  </si>
  <si>
    <t>Swami Sahajanand Bharti of Education, Shrirampur</t>
  </si>
  <si>
    <t>Very interesting</t>
  </si>
  <si>
    <t>1UHHzeBE42BW_847pfzk5nNfQska5zUpJ</t>
  </si>
  <si>
    <t>https://drive.google.com/file/d/1UHHzeBE42BW_847pfzk5nNfQska5zUpJ/view?usp=drivesdk</t>
  </si>
  <si>
    <t>Document successfully created; Document successfully merged; PDF created; Emails Sent: [To: madhurijejurkar97@gmail.com]; Run via form trigger as shindebhagwat1982@gmail.com; Timestamp: Feb 28 2021 5:10 AM</t>
  </si>
  <si>
    <t>vaishukurhe1997@gmail.com</t>
  </si>
  <si>
    <t>कुर्हे वैशाली बापूसाहेब</t>
  </si>
  <si>
    <t xml:space="preserve">Interesting and knowledge gaining </t>
  </si>
  <si>
    <t>1lLVk_9shb2vTQSVur-qAYgt5H7xAfl0U</t>
  </si>
  <si>
    <t>https://drive.google.com/file/d/1lLVk_9shb2vTQSVur-qAYgt5H7xAfl0U/view?usp=drivesdk</t>
  </si>
  <si>
    <t>Document successfully created; Document successfully merged; PDF created; Emails Sent: [To: vaishukurhe1997@gmail.com]; Run via form trigger as shindebhagwat1982@gmail.com; Timestamp: Mar 2 2021 3:59 AM</t>
  </si>
  <si>
    <t>shraddhabhagat@gmail.com</t>
  </si>
  <si>
    <t>लोकनेते रामदास पाटील धुमाळ कला विज्ञान व वाणिज्य महाविद्यालय,राहुरी</t>
  </si>
  <si>
    <t xml:space="preserve">माझा मते हा उपक्रम अतिशय पुरक ठरतो आजचा पिढीसाठी.
साधना या पुस्तकात अनेक विचावंतांनी आपल्या जीवनाचा प्रवास सांगितला आहे . मग आपणही असेच या थोर विचारवंत यांसारखे भविष्यात पुढे जाऊन आपणही अशीच प्रगती करावी.
</t>
  </si>
  <si>
    <t>1bPNlBI0bW-P4Y-Abh1Mk5-5LOGX_OMVl</t>
  </si>
  <si>
    <t>https://drive.google.com/file/d/1bPNlBI0bW-P4Y-Abh1Mk5-5LOGX_OMVl/view?usp=drivesdk</t>
  </si>
  <si>
    <t>Document successfully created; Document successfully merged; PDF created; Emails Sent: [To: shraddhabhagat@gmail.com]; Run via form trigger as shindebhagwat1982@gmail.com; Timestamp: Mar 4 2021 9:03 AM</t>
  </si>
  <si>
    <t>Job ID</t>
  </si>
  <si>
    <t>Job Name</t>
  </si>
  <si>
    <t>Template ID</t>
  </si>
  <si>
    <t>Data Sheet ID</t>
  </si>
  <si>
    <t>Header Row</t>
  </si>
  <si>
    <t>First Data Row</t>
  </si>
  <si>
    <t>File Name</t>
  </si>
  <si>
    <t>File Type</t>
  </si>
  <si>
    <t>Share As</t>
  </si>
  <si>
    <t>Folders</t>
  </si>
  <si>
    <t>Dynamic Folder Reference</t>
  </si>
  <si>
    <t>Conditionals</t>
  </si>
  <si>
    <t>Mode</t>
  </si>
  <si>
    <t>Append Breaks</t>
  </si>
  <si>
    <t>Tags</t>
  </si>
  <si>
    <t>Run On Time Trigger</t>
  </si>
  <si>
    <t>Time Trigger Frequency</t>
  </si>
  <si>
    <t>Run On Form Trigger</t>
  </si>
  <si>
    <t>Send Email And Share</t>
  </si>
  <si>
    <t>Email To</t>
  </si>
  <si>
    <t>Email CC</t>
  </si>
  <si>
    <t>Email BCC</t>
  </si>
  <si>
    <t>Email Reply To</t>
  </si>
  <si>
    <t>Email No Reply</t>
  </si>
  <si>
    <t>Email Subject</t>
  </si>
  <si>
    <t>Email Body</t>
  </si>
  <si>
    <t>Prevent Resharing</t>
  </si>
  <si>
    <t>Time Trigger Timestamp</t>
  </si>
  <si>
    <t>Form Trigger Timestamp</t>
  </si>
  <si>
    <t>_1611732918623</t>
  </si>
  <si>
    <t>युवा वाचन संस्कार रुजवणूक प्रकल्प</t>
  </si>
  <si>
    <t>11KgqnqDmuolSDsmce3iegK5vdNq1WepD-mr6ij5CXUE</t>
  </si>
  <si>
    <t>&lt;&lt;नाव : (तुम्हाला प्रमाणपत्रावर हवे आहे तसे लिहा. प्रमाणपत्र मराठीत आहे.)&gt;&gt;आपले प्रमाणपत्र</t>
  </si>
  <si>
    <t>PDF</t>
  </si>
  <si>
    <t>["0ANs9r-2C4z-iUk9PVA","18DS0MTyOgRTdPynL0sgwQFAhvblM673k"]</t>
  </si>
  <si>
    <t>[]</t>
  </si>
  <si>
    <t>MULTIPLE_OUTPUT</t>
  </si>
  <si>
    <t>[{"tag":"Name","type":"STANDARD","details":{"isUnmapped":false,"headerMap":"नाव : (तुम्हाला प्रमाणपत्रावर हवे आहे तसे लिहा. प्रमाणपत्र मराठीत आहे.)"}},{"tag":"Institute","type":"STANDARD","details":{"isUnmapped":false,"headerMap":"महाविद्यालयाचे नाव:"}}]</t>
  </si>
  <si>
    <t>&lt;&lt;Email Address&gt;&gt;</t>
  </si>
  <si>
    <t>नमस्कार, &lt;&lt;नाव : (तुम्हाला प्रमाणपत्रावर हवे आहे तसे लिहा. प्रमाणपत्र मराठीत आहे.)&gt;&gt;</t>
  </si>
  <si>
    <t>आपले प्रमाणपत्र PDF स्वरुपात सोबत दिलेले , ते डाउनलोड करून घ्यावे.
धन्यवाद .........!</t>
  </si>
  <si>
    <t>2021-03-04T14:03:11.836Z</t>
  </si>
  <si>
    <t>Online Project on Inculcating Reading Culture among College  Student via YUVA Divali issue (2020-21) : Online Response</t>
  </si>
</sst>
</file>

<file path=xl/styles.xml><?xml version="1.0" encoding="utf-8"?>
<styleSheet xmlns="http://schemas.openxmlformats.org/spreadsheetml/2006/main">
  <numFmts count="2">
    <numFmt numFmtId="164" formatCode="m/d/yyyy\ h:mm:ss"/>
    <numFmt numFmtId="165" formatCode="0&quot; / 40&quot;"/>
  </numFmts>
  <fonts count="6">
    <font>
      <sz val="10"/>
      <color rgb="FF000000"/>
      <name val="Arial"/>
      <scheme val="minor"/>
    </font>
    <font>
      <sz val="10"/>
      <color theme="1"/>
      <name val="Arial"/>
      <scheme val="minor"/>
    </font>
    <font>
      <b/>
      <i/>
      <sz val="10"/>
      <color rgb="FF000000"/>
      <name val="Arial"/>
      <scheme val="minor"/>
    </font>
    <font>
      <u/>
      <sz val="10"/>
      <color rgb="FF0000FF"/>
      <name val="Arial"/>
    </font>
    <font>
      <u/>
      <sz val="10"/>
      <color rgb="FF0000FF"/>
      <name val="Arial"/>
    </font>
    <font>
      <b/>
      <sz val="14"/>
      <color rgb="FF000000"/>
      <name val="Arial"/>
      <family val="2"/>
      <scheme val="minor"/>
    </font>
  </fonts>
  <fills count="3">
    <fill>
      <patternFill patternType="none"/>
    </fill>
    <fill>
      <patternFill patternType="gray125"/>
    </fill>
    <fill>
      <patternFill patternType="solid">
        <fgColor rgb="FFEFEFEF"/>
        <bgColor rgb="FFEFEFEF"/>
      </patternFill>
    </fill>
  </fills>
  <borders count="1">
    <border>
      <left/>
      <right/>
      <top/>
      <bottom/>
      <diagonal/>
    </border>
  </borders>
  <cellStyleXfs count="1">
    <xf numFmtId="0" fontId="0" fillId="0" borderId="0"/>
  </cellStyleXfs>
  <cellXfs count="12">
    <xf numFmtId="0" fontId="0" fillId="0" borderId="0" xfId="0" applyFont="1" applyAlignment="1"/>
    <xf numFmtId="0" fontId="1" fillId="0" borderId="0" xfId="0" applyFont="1"/>
    <xf numFmtId="0" fontId="1" fillId="0" borderId="0" xfId="0" applyFont="1" applyAlignment="1"/>
    <xf numFmtId="0" fontId="2" fillId="2" borderId="0" xfId="0" applyFont="1" applyFill="1" applyAlignment="1"/>
    <xf numFmtId="164" fontId="1" fillId="0" borderId="0" xfId="0" applyNumberFormat="1" applyFont="1" applyAlignment="1"/>
    <xf numFmtId="0" fontId="1" fillId="0" borderId="0" xfId="0" applyFont="1" applyAlignment="1"/>
    <xf numFmtId="0" fontId="3" fillId="0" borderId="0" xfId="0" applyFont="1" applyAlignment="1"/>
    <xf numFmtId="0" fontId="4" fillId="0" borderId="0" xfId="0" applyFont="1"/>
    <xf numFmtId="165" fontId="1" fillId="0" borderId="0" xfId="0" applyNumberFormat="1" applyFont="1" applyAlignment="1"/>
    <xf numFmtId="0" fontId="1" fillId="0" borderId="0" xfId="0" quotePrefix="1" applyFont="1" applyAlignment="1"/>
    <xf numFmtId="0" fontId="1" fillId="0" borderId="0" xfId="0" applyFont="1" applyAlignment="1"/>
    <xf numFmtId="0" fontId="5" fillId="0" borderId="0" xfId="0" applyFont="1" applyAlignment="1">
      <alignment horizont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jB3z42CeoCN2hlbr8eEhkchWwqbSjhf/view?usp=drivesdk" TargetMode="External"/><Relationship Id="rId299" Type="http://schemas.openxmlformats.org/officeDocument/2006/relationships/hyperlink" Target="https://drive.google.com/file/d/1cigPWDSvN9LZjKRpvOgC1NWmv2aF_Mb-/view?usp=drivesdk" TargetMode="External"/><Relationship Id="rId671" Type="http://schemas.openxmlformats.org/officeDocument/2006/relationships/hyperlink" Target="https://drive.google.com/file/d/1miTgbqmBnHcgi0UfQy1Fh3Y7nlao_DUP/view?usp=drivesdk" TargetMode="External"/><Relationship Id="rId21" Type="http://schemas.openxmlformats.org/officeDocument/2006/relationships/hyperlink" Target="https://drive.google.com/file/d/1hrKkconcENI3Z4ZKFvhhF4aAmsLi2y8-/view?usp=drivesdk" TargetMode="External"/><Relationship Id="rId63" Type="http://schemas.openxmlformats.org/officeDocument/2006/relationships/hyperlink" Target="https://drive.google.com/file/d/1z7JRv1MuRNJiWts90BwyxgRYuMhGbgQK/view?usp=drivesdk" TargetMode="External"/><Relationship Id="rId159" Type="http://schemas.openxmlformats.org/officeDocument/2006/relationships/hyperlink" Target="https://drive.google.com/file/d/1JXDYt9hGVik5vfxyRF3nRvBOjUXl6xZ9/view?usp=drivesdk" TargetMode="External"/><Relationship Id="rId324" Type="http://schemas.openxmlformats.org/officeDocument/2006/relationships/hyperlink" Target="https://drive.google.com/file/d/1tymrS5zG8k30yMmF_q5lRfPk96xuG5lF/view?usp=drivesdk" TargetMode="External"/><Relationship Id="rId366" Type="http://schemas.openxmlformats.org/officeDocument/2006/relationships/hyperlink" Target="https://drive.google.com/file/d/1q9njBvtatl37yxLtR5b8vJqoemqRyVdK/view?usp=drivesdk" TargetMode="External"/><Relationship Id="rId531" Type="http://schemas.openxmlformats.org/officeDocument/2006/relationships/hyperlink" Target="https://drive.google.com/file/d/11ZuTCPxpC7MGMKhOJS_dqc5nex42hPAO/view?usp=drivesdk" TargetMode="External"/><Relationship Id="rId573" Type="http://schemas.openxmlformats.org/officeDocument/2006/relationships/hyperlink" Target="https://drive.google.com/file/d/1pkjKpJeuUX-61xVDEHWdg6KXpF9f8K3P/view?usp=drivesdk" TargetMode="External"/><Relationship Id="rId629" Type="http://schemas.openxmlformats.org/officeDocument/2006/relationships/hyperlink" Target="https://drive.google.com/file/d/1FxcZT69olAKlzdgKnRrMudGh8gaT5sPs/view?usp=drivesdk" TargetMode="External"/><Relationship Id="rId170" Type="http://schemas.openxmlformats.org/officeDocument/2006/relationships/hyperlink" Target="https://drive.google.com/file/d/1HYaGbn1OCab3LY-S-WrNUM-I76aETzjm/view?usp=drivesdk" TargetMode="External"/><Relationship Id="rId226" Type="http://schemas.openxmlformats.org/officeDocument/2006/relationships/hyperlink" Target="https://drive.google.com/file/d/1qGIIycaLL8BP9ovlqbKvFUIb4g2dLP0Y/view?usp=drivesdk" TargetMode="External"/><Relationship Id="rId433" Type="http://schemas.openxmlformats.org/officeDocument/2006/relationships/hyperlink" Target="https://drive.google.com/file/d/1ZMEgXpIywKQIwCWtZmsj5pWBiXg0PX_Z/view?usp=drivesdk" TargetMode="External"/><Relationship Id="rId268" Type="http://schemas.openxmlformats.org/officeDocument/2006/relationships/hyperlink" Target="https://drive.google.com/file/d/1XOGiBo058zFyRqCgAT-SsvqJDc0V2HzU/view?usp=drivesdk" TargetMode="External"/><Relationship Id="rId475" Type="http://schemas.openxmlformats.org/officeDocument/2006/relationships/hyperlink" Target="https://drive.google.com/file/d/1vBzkiau1ibk8I7o2tBiut7ldccT_GyjU/view?usp=drivesdk" TargetMode="External"/><Relationship Id="rId640" Type="http://schemas.openxmlformats.org/officeDocument/2006/relationships/hyperlink" Target="https://drive.google.com/file/d/1PsHdmdlLtbEYyAxNgPng51CvTugeCGm3/view?usp=drivesdk" TargetMode="External"/><Relationship Id="rId682" Type="http://schemas.openxmlformats.org/officeDocument/2006/relationships/hyperlink" Target="https://drive.google.com/file/d/1SaDVtaEma4t-oWk-BOB-G7ZSzoKWSTnX/view?usp=drivesdk" TargetMode="External"/><Relationship Id="rId32" Type="http://schemas.openxmlformats.org/officeDocument/2006/relationships/hyperlink" Target="https://drive.google.com/file/d/1oidPX-BRgOMsNMf26fo4WCIqWb2lufKs/view?usp=drivesdk" TargetMode="External"/><Relationship Id="rId74" Type="http://schemas.openxmlformats.org/officeDocument/2006/relationships/hyperlink" Target="https://drive.google.com/file/d/10_Ukz_lThKFTIs2iR-xWc8SS_MdjM1uk/view?usp=drivesdk" TargetMode="External"/><Relationship Id="rId128" Type="http://schemas.openxmlformats.org/officeDocument/2006/relationships/hyperlink" Target="https://drive.google.com/file/d/1Xb5oU7q7RQrby5WbjPJuKY40Br9t36uk/view?usp=drivesdk" TargetMode="External"/><Relationship Id="rId335" Type="http://schemas.openxmlformats.org/officeDocument/2006/relationships/hyperlink" Target="https://drive.google.com/file/d/1DQ5F91En5v6RdNXs7r1p_1UPxszhLeMA/view?usp=drivesdk" TargetMode="External"/><Relationship Id="rId377" Type="http://schemas.openxmlformats.org/officeDocument/2006/relationships/hyperlink" Target="https://drive.google.com/file/d/1r5_5uyinov2w86motEtjfANEkXhXdJ-j/view?usp=drivesdk" TargetMode="External"/><Relationship Id="rId500" Type="http://schemas.openxmlformats.org/officeDocument/2006/relationships/hyperlink" Target="https://drive.google.com/file/d/1913qb-SS36nM5zgbKCTbDlYUIhmwMXKo/view?usp=drivesdk" TargetMode="External"/><Relationship Id="rId542" Type="http://schemas.openxmlformats.org/officeDocument/2006/relationships/hyperlink" Target="https://drive.google.com/file/d/1oy2o-2l5OZA6O4j5SUrPrDkOAfy97nV2/view?usp=drivesdk" TargetMode="External"/><Relationship Id="rId584" Type="http://schemas.openxmlformats.org/officeDocument/2006/relationships/hyperlink" Target="https://drive.google.com/file/d/1DKvnA7IE_zP04wbcSAS6XHpnoAO8jDq3/view?usp=drivesdk" TargetMode="External"/><Relationship Id="rId5" Type="http://schemas.openxmlformats.org/officeDocument/2006/relationships/hyperlink" Target="https://drive.google.com/file/d/1FKOQ_bndS1BbafSyH64DsHsOfOcA3uaN/view?usp=drivesdk" TargetMode="External"/><Relationship Id="rId181" Type="http://schemas.openxmlformats.org/officeDocument/2006/relationships/hyperlink" Target="https://drive.google.com/file/d/16gd0zTKysvxDyb7IbjVqWhw1QW0dJw5D/view?usp=drivesdk" TargetMode="External"/><Relationship Id="rId237" Type="http://schemas.openxmlformats.org/officeDocument/2006/relationships/hyperlink" Target="https://drive.google.com/file/d/1Fi6GJDhNRc8t_XrxfdpDHeBziVdGYP-0/view?usp=drivesdk" TargetMode="External"/><Relationship Id="rId402" Type="http://schemas.openxmlformats.org/officeDocument/2006/relationships/hyperlink" Target="https://drive.google.com/file/d/1hKp7rUXtpYDb9w3a4LqPNtk0tMZDQimy/view?usp=drivesdk" TargetMode="External"/><Relationship Id="rId279" Type="http://schemas.openxmlformats.org/officeDocument/2006/relationships/hyperlink" Target="https://drive.google.com/file/d/178FAmiXenQjvZ5nmF1042rVcYD9Yo1n9/view?usp=drivesdk" TargetMode="External"/><Relationship Id="rId444" Type="http://schemas.openxmlformats.org/officeDocument/2006/relationships/hyperlink" Target="https://drive.google.com/file/d/1KPCpMJ5PN3A0O_ZS9b3gOixb1MaF1BdZ/view?usp=drivesdk" TargetMode="External"/><Relationship Id="rId486" Type="http://schemas.openxmlformats.org/officeDocument/2006/relationships/hyperlink" Target="https://drive.google.com/file/d/19Zfn3QkrjwUwWpXZP-VgYvs86nQwj7-O/view?usp=drivesdk" TargetMode="External"/><Relationship Id="rId651" Type="http://schemas.openxmlformats.org/officeDocument/2006/relationships/hyperlink" Target="https://drive.google.com/file/d/11AVaIq0dkUZgB4YaVLN9y0ELoCVfrXBK/view?usp=drivesdk" TargetMode="External"/><Relationship Id="rId43" Type="http://schemas.openxmlformats.org/officeDocument/2006/relationships/hyperlink" Target="https://drive.google.com/file/d/1nlVLmsRFtIiiSrtaRaR38kJg4c5WF0Ke/view?usp=drivesdk" TargetMode="External"/><Relationship Id="rId139" Type="http://schemas.openxmlformats.org/officeDocument/2006/relationships/hyperlink" Target="https://drive.google.com/file/d/1VY1p1OjGdH1Nuz14xNhlv_h6DPPDXAoO/view?usp=drivesdk" TargetMode="External"/><Relationship Id="rId290" Type="http://schemas.openxmlformats.org/officeDocument/2006/relationships/hyperlink" Target="https://drive.google.com/file/d/1D52KEg-BZiZ7WYGh_sJ8lkhvNnjsAhgF/view?usp=drivesdk" TargetMode="External"/><Relationship Id="rId304" Type="http://schemas.openxmlformats.org/officeDocument/2006/relationships/hyperlink" Target="https://drive.google.com/file/d/19zb6EfAa8Mcb0wC9qIYtIr9NvWZ1Y6TC/view?usp=drivesdk" TargetMode="External"/><Relationship Id="rId346" Type="http://schemas.openxmlformats.org/officeDocument/2006/relationships/hyperlink" Target="https://drive.google.com/file/d/1ocRwYbLRUIUnRt7W4fsSSLhA3MKBCI7e/view?usp=drivesdk" TargetMode="External"/><Relationship Id="rId388" Type="http://schemas.openxmlformats.org/officeDocument/2006/relationships/hyperlink" Target="https://drive.google.com/file/d/1K7F1Jsri0j2gppmQxjwkqYiQrnNylOxs/view?usp=drivesdk" TargetMode="External"/><Relationship Id="rId511" Type="http://schemas.openxmlformats.org/officeDocument/2006/relationships/hyperlink" Target="https://drive.google.com/file/d/1MF8VZtEAH5nHEs_fjx6Aa9UoxS4SJ8s0/view?usp=drivesdk" TargetMode="External"/><Relationship Id="rId553" Type="http://schemas.openxmlformats.org/officeDocument/2006/relationships/hyperlink" Target="https://drive.google.com/file/d/1I9-SkXJSyle8WmYFTaXm5JhouebVLBU7/view?usp=drivesdk" TargetMode="External"/><Relationship Id="rId609" Type="http://schemas.openxmlformats.org/officeDocument/2006/relationships/hyperlink" Target="https://drive.google.com/file/d/1VP2TWqfYEwXunMKU7XaCvI8urFWdqwSb/view?usp=drivesdk" TargetMode="External"/><Relationship Id="rId85" Type="http://schemas.openxmlformats.org/officeDocument/2006/relationships/hyperlink" Target="https://drive.google.com/file/d/1mDL0h4ClQeaI4mUfG426tVVsoK5fsu1I/view?usp=drivesdk" TargetMode="External"/><Relationship Id="rId150" Type="http://schemas.openxmlformats.org/officeDocument/2006/relationships/hyperlink" Target="https://drive.google.com/file/d/1_KpKe2W9OviiE45hXg-UnMvNMqvDTqYe/view?usp=drivesdk" TargetMode="External"/><Relationship Id="rId192" Type="http://schemas.openxmlformats.org/officeDocument/2006/relationships/hyperlink" Target="https://drive.google.com/file/d/1PKA9bExMA2VneuDrRstN-ZMDOafDk8fm/view?usp=drivesdk" TargetMode="External"/><Relationship Id="rId206" Type="http://schemas.openxmlformats.org/officeDocument/2006/relationships/hyperlink" Target="https://drive.google.com/file/d/1a9jXSgbqRAtzg7tFbDxQsGvc29igj5SR/view?usp=drivesdk" TargetMode="External"/><Relationship Id="rId413" Type="http://schemas.openxmlformats.org/officeDocument/2006/relationships/hyperlink" Target="https://drive.google.com/file/d/1Qr6iBAzgAeDTVhPsKiPaHmldCIcFbO2v/view?usp=drivesdk" TargetMode="External"/><Relationship Id="rId595" Type="http://schemas.openxmlformats.org/officeDocument/2006/relationships/hyperlink" Target="https://drive.google.com/file/d/1wMBc3-g4BpUPfpmnHAotOyoaPbDKvnF4/view?usp=drivesdk" TargetMode="External"/><Relationship Id="rId248" Type="http://schemas.openxmlformats.org/officeDocument/2006/relationships/hyperlink" Target="https://drive.google.com/file/d/1ifR4MWga-jxwUwYEco9mmASEYsWfw8dx/view?usp=drivesdk" TargetMode="External"/><Relationship Id="rId455" Type="http://schemas.openxmlformats.org/officeDocument/2006/relationships/hyperlink" Target="https://drive.google.com/file/d/1kN_G0TMaaY4kxP2h5yaHqKoLNavkpvua/view?usp=drivesdk" TargetMode="External"/><Relationship Id="rId497" Type="http://schemas.openxmlformats.org/officeDocument/2006/relationships/hyperlink" Target="https://drive.google.com/file/d/1CVGZomUOrLpknffAIfAi62He4lxIZLcN/view?usp=drivesdk" TargetMode="External"/><Relationship Id="rId620" Type="http://schemas.openxmlformats.org/officeDocument/2006/relationships/hyperlink" Target="https://drive.google.com/file/d/1AMq9ZhmKibJHX3Xu8LYy5hdGJPV_ba5u/view?usp=drivesdk" TargetMode="External"/><Relationship Id="rId662" Type="http://schemas.openxmlformats.org/officeDocument/2006/relationships/hyperlink" Target="https://drive.google.com/file/d/10FxiHxJJooWtI5PC5530gh0LaTfN3LCA/view?usp=drivesdk" TargetMode="External"/><Relationship Id="rId12" Type="http://schemas.openxmlformats.org/officeDocument/2006/relationships/hyperlink" Target="https://drive.google.com/file/d/1u7ZLbMT3p96ItPqyiT_RVg_T0mJBGi13/view?usp=drivesdk" TargetMode="External"/><Relationship Id="rId108" Type="http://schemas.openxmlformats.org/officeDocument/2006/relationships/hyperlink" Target="https://drive.google.com/file/d/1PC2P7_skXlqhLDL9F2kS-DrHd9tZtvW3/view?usp=drivesdk" TargetMode="External"/><Relationship Id="rId315" Type="http://schemas.openxmlformats.org/officeDocument/2006/relationships/hyperlink" Target="https://drive.google.com/file/d/1xwjY4a2AoX-fO3AOvRzTyN3I1ahlhEyH/view?usp=drivesdk" TargetMode="External"/><Relationship Id="rId357" Type="http://schemas.openxmlformats.org/officeDocument/2006/relationships/hyperlink" Target="https://drive.google.com/file/d/1Y9ifQpHDgBzjru92M4wqbFrXqF9F8wWQ/view?usp=drivesdk" TargetMode="External"/><Relationship Id="rId522" Type="http://schemas.openxmlformats.org/officeDocument/2006/relationships/hyperlink" Target="https://drive.google.com/file/d/16htCffEfoGKwVDm4Dg69zqPbS2M5ieYv/view?usp=drivesdk" TargetMode="External"/><Relationship Id="rId54" Type="http://schemas.openxmlformats.org/officeDocument/2006/relationships/hyperlink" Target="https://drive.google.com/file/d/1bOmhCmJ9W_41UsWswcmZ020bTjwqXWJ8/view?usp=drivesdk" TargetMode="External"/><Relationship Id="rId96" Type="http://schemas.openxmlformats.org/officeDocument/2006/relationships/hyperlink" Target="https://drive.google.com/file/d/1KLVmke1qO523QbvVzQYJxqhSTDCSrBmY/view?usp=drivesdk" TargetMode="External"/><Relationship Id="rId161" Type="http://schemas.openxmlformats.org/officeDocument/2006/relationships/hyperlink" Target="https://drive.google.com/file/d/1jw5FV0_1ISRpVrv8Iug6bJ3JwSSK5-x9/view?usp=drivesdk" TargetMode="External"/><Relationship Id="rId217" Type="http://schemas.openxmlformats.org/officeDocument/2006/relationships/hyperlink" Target="https://drive.google.com/file/d/15NPrxWO8VePeNtMFd05eZAcFHp1CJncp/view?usp=drivesdk" TargetMode="External"/><Relationship Id="rId399" Type="http://schemas.openxmlformats.org/officeDocument/2006/relationships/hyperlink" Target="https://drive.google.com/file/d/1pjhD8-UHmdY0lCRG1aP4ZPx2cW7Ww0Uq/view?usp=drivesdk" TargetMode="External"/><Relationship Id="rId564" Type="http://schemas.openxmlformats.org/officeDocument/2006/relationships/hyperlink" Target="https://drive.google.com/file/d/1FqgmeDHM_YoixTsTNIFnQz2mtHuG2ubu/view?usp=drivesdk" TargetMode="External"/><Relationship Id="rId259" Type="http://schemas.openxmlformats.org/officeDocument/2006/relationships/hyperlink" Target="https://drive.google.com/file/d/1gsduLmvTaDXbXsmwmBVLuuwSYNlBnKMh/view?usp=drivesdk" TargetMode="External"/><Relationship Id="rId424" Type="http://schemas.openxmlformats.org/officeDocument/2006/relationships/hyperlink" Target="https://drive.google.com/file/d/1tQORuqkuWIOep4pZOSrDSE0eaaIRy9Vn/view?usp=drivesdk" TargetMode="External"/><Relationship Id="rId466" Type="http://schemas.openxmlformats.org/officeDocument/2006/relationships/hyperlink" Target="https://drive.google.com/file/d/1OmG1UiF_-lFIgdU6znXJa3Gmlb6BDFB5/view?usp=drivesdk" TargetMode="External"/><Relationship Id="rId631" Type="http://schemas.openxmlformats.org/officeDocument/2006/relationships/hyperlink" Target="https://drive.google.com/file/d/1Hh6tar8h-rLcMFhIPhHAXvPp0iI1U_IE/view?usp=drivesdk" TargetMode="External"/><Relationship Id="rId673" Type="http://schemas.openxmlformats.org/officeDocument/2006/relationships/hyperlink" Target="https://drive.google.com/file/d/1cXjpDklsdQRveX8hQFye3TmymKKHA3TG/view?usp=drivesdk" TargetMode="External"/><Relationship Id="rId23" Type="http://schemas.openxmlformats.org/officeDocument/2006/relationships/hyperlink" Target="https://drive.google.com/file/d/1UdK7ab5l0qBdz_vmeBEWyBuhD0prQCS6/view?usp=drivesdk" TargetMode="External"/><Relationship Id="rId119" Type="http://schemas.openxmlformats.org/officeDocument/2006/relationships/hyperlink" Target="https://drive.google.com/file/d/1AxxTAjLP7Afn1o9jkfZ8ZWD60rIKBy5v/view?usp=drivesdk" TargetMode="External"/><Relationship Id="rId270" Type="http://schemas.openxmlformats.org/officeDocument/2006/relationships/hyperlink" Target="https://drive.google.com/file/d/16OS2vZc9KiahGOKwqdYlrPmgVNzIxpSG/view?usp=drivesdk" TargetMode="External"/><Relationship Id="rId326" Type="http://schemas.openxmlformats.org/officeDocument/2006/relationships/hyperlink" Target="https://drive.google.com/file/d/1aHFMJ2H1Q6UEM9LZhdFhZqNjtfVcqtAk/view?usp=drivesdk" TargetMode="External"/><Relationship Id="rId533" Type="http://schemas.openxmlformats.org/officeDocument/2006/relationships/hyperlink" Target="https://drive.google.com/file/d/1rhKyUt3g7_nhp45B1A3n3pTIONc2_T84/view?usp=drivesdk" TargetMode="External"/><Relationship Id="rId65" Type="http://schemas.openxmlformats.org/officeDocument/2006/relationships/hyperlink" Target="https://drive.google.com/file/d/1xJ2DVxHZwOYaJxOIp4ulfUHXQ_VKijO0/view?usp=drivesdk" TargetMode="External"/><Relationship Id="rId130" Type="http://schemas.openxmlformats.org/officeDocument/2006/relationships/hyperlink" Target="https://drive.google.com/file/d/1QG8x7lfxYmmcmigVv2LjTgbY3SN4CeC4/view?usp=drivesdk" TargetMode="External"/><Relationship Id="rId368" Type="http://schemas.openxmlformats.org/officeDocument/2006/relationships/hyperlink" Target="https://drive.google.com/file/d/15vkFrKEYl0n8PqIEnQXuOLhtHgIjgnHS/view?usp=drivesdk" TargetMode="External"/><Relationship Id="rId575" Type="http://schemas.openxmlformats.org/officeDocument/2006/relationships/hyperlink" Target="https://drive.google.com/file/d/1HwcTo__VWU8AoU0Oc8pVE6bEty0371vn/view?usp=drivesdk" TargetMode="External"/><Relationship Id="rId172" Type="http://schemas.openxmlformats.org/officeDocument/2006/relationships/hyperlink" Target="https://drive.google.com/file/d/1JyCZbae_zGtrNsq_GgwedtytZTLL22dT/view?usp=drivesdk" TargetMode="External"/><Relationship Id="rId228" Type="http://schemas.openxmlformats.org/officeDocument/2006/relationships/hyperlink" Target="https://drive.google.com/file/d/1WLzq1sOQgv92kNXz8VMQyaGMMThWayH7/view?usp=drivesdk" TargetMode="External"/><Relationship Id="rId435" Type="http://schemas.openxmlformats.org/officeDocument/2006/relationships/hyperlink" Target="https://drive.google.com/file/d/1kU_LkGkt45HnZy0zi8mj0N9ghi8uHMpD/view?usp=drivesdk" TargetMode="External"/><Relationship Id="rId477" Type="http://schemas.openxmlformats.org/officeDocument/2006/relationships/hyperlink" Target="https://drive.google.com/file/d/1MVKlkpreWu2DMim1Bi2HoCNIYn_nGd3s/view?usp=drivesdk" TargetMode="External"/><Relationship Id="rId600" Type="http://schemas.openxmlformats.org/officeDocument/2006/relationships/hyperlink" Target="https://drive.google.com/file/d/1DH6B63RlbQy60Msv-e-1aAJVIIked6gW/view?usp=drivesdk" TargetMode="External"/><Relationship Id="rId642" Type="http://schemas.openxmlformats.org/officeDocument/2006/relationships/hyperlink" Target="https://drive.google.com/file/d/1VqAwYgSrZ49vmnkHzejC20mbDFTWIk17/view?usp=drivesdk" TargetMode="External"/><Relationship Id="rId684" Type="http://schemas.openxmlformats.org/officeDocument/2006/relationships/hyperlink" Target="https://drive.google.com/file/d/1HBDcfQ8j5g2i8nlIfS0gJc2kVADNbAYG/view?usp=drivesdk" TargetMode="External"/><Relationship Id="rId281" Type="http://schemas.openxmlformats.org/officeDocument/2006/relationships/hyperlink" Target="https://drive.google.com/file/d/1zpu6SWF9kwLmldcVPvgSb4sdEIvpchss/view?usp=drivesdk" TargetMode="External"/><Relationship Id="rId337" Type="http://schemas.openxmlformats.org/officeDocument/2006/relationships/hyperlink" Target="https://drive.google.com/file/d/1LDudlK6lBakdJtIzGPViPh6JRP-PrvYa/view?usp=drivesdk" TargetMode="External"/><Relationship Id="rId502" Type="http://schemas.openxmlformats.org/officeDocument/2006/relationships/hyperlink" Target="https://drive.google.com/file/d/1IppbaKOSsfbAb5FTVHakEs80u6sOkUz2/view?usp=drivesdk" TargetMode="External"/><Relationship Id="rId34" Type="http://schemas.openxmlformats.org/officeDocument/2006/relationships/hyperlink" Target="https://drive.google.com/file/d/1dj4Vc3M3a-OnE_XRfYGQeNFFu2LvNSkl/view?usp=drivesdk" TargetMode="External"/><Relationship Id="rId76" Type="http://schemas.openxmlformats.org/officeDocument/2006/relationships/hyperlink" Target="https://drive.google.com/file/d/1eh66-PZgJPySJxrFqNVJdDj-_bKzodhy/view?usp=drivesdk" TargetMode="External"/><Relationship Id="rId141" Type="http://schemas.openxmlformats.org/officeDocument/2006/relationships/hyperlink" Target="https://drive.google.com/file/d/1ux629HvoPJfK4CtMi2v2DN6owzp3Nt9T/view?usp=drivesdk" TargetMode="External"/><Relationship Id="rId379" Type="http://schemas.openxmlformats.org/officeDocument/2006/relationships/hyperlink" Target="https://drive.google.com/file/d/1J1z9nwxyB7iGhFgvphV637Khs-grLI2Y/view?usp=drivesdk" TargetMode="External"/><Relationship Id="rId544" Type="http://schemas.openxmlformats.org/officeDocument/2006/relationships/hyperlink" Target="https://drive.google.com/file/d/1OYvUH8RWCIB7GBAYaJ_yTE42NeADza2T/view?usp=drivesdk" TargetMode="External"/><Relationship Id="rId586" Type="http://schemas.openxmlformats.org/officeDocument/2006/relationships/hyperlink" Target="https://drive.google.com/file/d/1k2wQEwtKtvOdydk-3Z9Q0J6SwGcejMfQ/view?usp=drivesdk" TargetMode="External"/><Relationship Id="rId7" Type="http://schemas.openxmlformats.org/officeDocument/2006/relationships/hyperlink" Target="https://drive.google.com/file/d/1qudHRzfqQ2x71rthtvgnbBaWkwuA5s9v/view?usp=drivesdk" TargetMode="External"/><Relationship Id="rId183" Type="http://schemas.openxmlformats.org/officeDocument/2006/relationships/hyperlink" Target="https://drive.google.com/file/d/1rqW3fkANbZsAw6NXZs2DyX2Zt8jFFYiu/view?usp=drivesdk" TargetMode="External"/><Relationship Id="rId239" Type="http://schemas.openxmlformats.org/officeDocument/2006/relationships/hyperlink" Target="https://drive.google.com/file/d/1ZuHmN-ZaBq5o5MkLrg49RdY3-W8EZ24j/view?usp=drivesdk" TargetMode="External"/><Relationship Id="rId390" Type="http://schemas.openxmlformats.org/officeDocument/2006/relationships/hyperlink" Target="https://drive.google.com/file/d/1Pv7S_Vtz6QsobrDOU9EQa_R6ocuaAs-5/view?usp=drivesdk" TargetMode="External"/><Relationship Id="rId404" Type="http://schemas.openxmlformats.org/officeDocument/2006/relationships/hyperlink" Target="https://drive.google.com/file/d/1_0hnq36cBhRzgML4jiogHvyNYr0FhDKP/view?usp=drivesdk" TargetMode="External"/><Relationship Id="rId446" Type="http://schemas.openxmlformats.org/officeDocument/2006/relationships/hyperlink" Target="https://drive.google.com/file/d/1rb2SEw7gITAfi1Pi59fc_CE7_7yMNuYq/view?usp=drivesdk" TargetMode="External"/><Relationship Id="rId611" Type="http://schemas.openxmlformats.org/officeDocument/2006/relationships/hyperlink" Target="https://drive.google.com/file/d/1VeBIdTKjm_qaPcxJD20oFiDk1PcR4fxK/view?usp=drivesdk" TargetMode="External"/><Relationship Id="rId653" Type="http://schemas.openxmlformats.org/officeDocument/2006/relationships/hyperlink" Target="https://drive.google.com/file/d/1woQnckPP2L6DvF0491oww6TNGPFzLKSm/view?usp=drivesdk" TargetMode="External"/><Relationship Id="rId250" Type="http://schemas.openxmlformats.org/officeDocument/2006/relationships/hyperlink" Target="https://drive.google.com/file/d/1go4dW9UWtScoaLlZjdRSvGd5t-bJeaSY/view?usp=drivesdk" TargetMode="External"/><Relationship Id="rId292" Type="http://schemas.openxmlformats.org/officeDocument/2006/relationships/hyperlink" Target="https://drive.google.com/file/d/1wEZuMp1SuFRlPsAXiF9STiTbnUysR01B/view?usp=drivesdk" TargetMode="External"/><Relationship Id="rId306" Type="http://schemas.openxmlformats.org/officeDocument/2006/relationships/hyperlink" Target="https://drive.google.com/file/d/14qoIcJVJnyh8j6GVZMuDnWSw_N3VQ-f2/view?usp=drivesdk" TargetMode="External"/><Relationship Id="rId488" Type="http://schemas.openxmlformats.org/officeDocument/2006/relationships/hyperlink" Target="https://drive.google.com/file/d/1XU4Tb_QVE6bYSfaTR7cSCWUNyTJ_Kq9v/view?usp=drivesdk" TargetMode="External"/><Relationship Id="rId45" Type="http://schemas.openxmlformats.org/officeDocument/2006/relationships/hyperlink" Target="https://drive.google.com/file/d/19oQn_AlgmUB0MJ8M5na0URnnW4VPKLxI/view?usp=drivesdk" TargetMode="External"/><Relationship Id="rId87" Type="http://schemas.openxmlformats.org/officeDocument/2006/relationships/hyperlink" Target="https://drive.google.com/file/d/11qRoSqrfePW9sFehSBfbjx2VUz7UdgRI/view?usp=drivesdk" TargetMode="External"/><Relationship Id="rId110" Type="http://schemas.openxmlformats.org/officeDocument/2006/relationships/hyperlink" Target="https://drive.google.com/file/d/1USOQDMYGrSqd9fpy_1DEsc5ky6vPa7zp/view?usp=drivesdk" TargetMode="External"/><Relationship Id="rId348" Type="http://schemas.openxmlformats.org/officeDocument/2006/relationships/hyperlink" Target="https://drive.google.com/file/d/158aGSrw7mCqb8u1TefmCwn4VezQXGhJA/view?usp=drivesdk" TargetMode="External"/><Relationship Id="rId513" Type="http://schemas.openxmlformats.org/officeDocument/2006/relationships/hyperlink" Target="https://drive.google.com/file/d/14_VeKsOZCn3-mWbfF84xesn-qnHbtld7/view?usp=drivesdk" TargetMode="External"/><Relationship Id="rId555" Type="http://schemas.openxmlformats.org/officeDocument/2006/relationships/hyperlink" Target="https://drive.google.com/file/d/1Sfz1ztAuXJ_G6alXlY5hG2RLv6M1Vna2/view?usp=drivesdk" TargetMode="External"/><Relationship Id="rId597" Type="http://schemas.openxmlformats.org/officeDocument/2006/relationships/hyperlink" Target="https://drive.google.com/file/d/1TWPhwICRI5wZXFhdbPvjkoiChbxl2ZRt/view?usp=drivesdk" TargetMode="External"/><Relationship Id="rId152" Type="http://schemas.openxmlformats.org/officeDocument/2006/relationships/hyperlink" Target="https://drive.google.com/file/d/1cuXbqJSyrj5J2WqavfoW9QpQullM-x2T/view?usp=drivesdk" TargetMode="External"/><Relationship Id="rId194" Type="http://schemas.openxmlformats.org/officeDocument/2006/relationships/hyperlink" Target="https://drive.google.com/file/d/1zLfz7moA-uXs41g6jtkbbdKK5ZXeGq2T/view?usp=drivesdk" TargetMode="External"/><Relationship Id="rId208" Type="http://schemas.openxmlformats.org/officeDocument/2006/relationships/hyperlink" Target="https://drive.google.com/file/d/1wbITWQYpVnsAqmLofftOLb5f4_BQ8glw/view?usp=drivesdk" TargetMode="External"/><Relationship Id="rId415" Type="http://schemas.openxmlformats.org/officeDocument/2006/relationships/hyperlink" Target="https://drive.google.com/file/d/1240GWebFBQk-lDYb0OzsdtSw5uyz8Z2e/view?usp=drivesdk" TargetMode="External"/><Relationship Id="rId457" Type="http://schemas.openxmlformats.org/officeDocument/2006/relationships/hyperlink" Target="https://drive.google.com/file/d/16Hk61EC-fnTDW7BwkofXkaQBTCmawGvT/view?usp=drivesdk" TargetMode="External"/><Relationship Id="rId622" Type="http://schemas.openxmlformats.org/officeDocument/2006/relationships/hyperlink" Target="https://drive.google.com/file/d/1us3zu7-C-gaZd4QUDLqHVm9fw35fiY7u/view?usp=drivesdk" TargetMode="External"/><Relationship Id="rId261" Type="http://schemas.openxmlformats.org/officeDocument/2006/relationships/hyperlink" Target="https://drive.google.com/file/d/1vPSxKU5XxGG_3dwM1NJLI1bjPUpnwh2c/view?usp=drivesdk" TargetMode="External"/><Relationship Id="rId499" Type="http://schemas.openxmlformats.org/officeDocument/2006/relationships/hyperlink" Target="https://drive.google.com/file/d/1DyLX_j360VwpYht9zPjHvg7hMEkqFXqb/view?usp=drivesdk" TargetMode="External"/><Relationship Id="rId664" Type="http://schemas.openxmlformats.org/officeDocument/2006/relationships/hyperlink" Target="https://drive.google.com/file/d/14zFKx-PiSh5sokoTjHmp9PTgHUbCGef6/view?usp=drivesdk" TargetMode="External"/><Relationship Id="rId14" Type="http://schemas.openxmlformats.org/officeDocument/2006/relationships/hyperlink" Target="https://drive.google.com/file/d/1g59JxDC6x6Gw76sNaSW7B5qsySCmntQC/view?usp=drivesdk" TargetMode="External"/><Relationship Id="rId56" Type="http://schemas.openxmlformats.org/officeDocument/2006/relationships/hyperlink" Target="https://drive.google.com/file/d/1lYdh7gZEIM7aQEXG4c5yZhzjA6scNSXu/view?usp=drivesdk" TargetMode="External"/><Relationship Id="rId317" Type="http://schemas.openxmlformats.org/officeDocument/2006/relationships/hyperlink" Target="https://drive.google.com/file/d/1MiQy4ZA6-xX_KwRtpbWU3ZmtKVM1o42o/view?usp=drivesdk" TargetMode="External"/><Relationship Id="rId359" Type="http://schemas.openxmlformats.org/officeDocument/2006/relationships/hyperlink" Target="https://drive.google.com/file/d/1CX0VpEpBVniNw0aFUGFrdprDdwVs8uqE/view?usp=drivesdk" TargetMode="External"/><Relationship Id="rId524" Type="http://schemas.openxmlformats.org/officeDocument/2006/relationships/hyperlink" Target="https://drive.google.com/file/d/1Xw0yI-EEJql-Cf-5iWkGtUA2QZbfdbfF/view?usp=drivesdk" TargetMode="External"/><Relationship Id="rId566" Type="http://schemas.openxmlformats.org/officeDocument/2006/relationships/hyperlink" Target="https://drive.google.com/file/d/16A09_-D049TI13T_IIIPPcgx7PvQcINz/view?usp=drivesdk" TargetMode="External"/><Relationship Id="rId98" Type="http://schemas.openxmlformats.org/officeDocument/2006/relationships/hyperlink" Target="https://drive.google.com/file/d/1p5rdD4loYxzJRwctvj5xdOj2VuTaPNea/view?usp=drivesdk" TargetMode="External"/><Relationship Id="rId121" Type="http://schemas.openxmlformats.org/officeDocument/2006/relationships/hyperlink" Target="https://drive.google.com/file/d/1QSgjsHFdCB5sMu99WTTOwdMIpf5sidOS/view?usp=drivesdk" TargetMode="External"/><Relationship Id="rId163" Type="http://schemas.openxmlformats.org/officeDocument/2006/relationships/hyperlink" Target="https://drive.google.com/file/d/1pzQV2VuCUTwvp-OV80flOkehcmK8Xi_k/view?usp=drivesdk" TargetMode="External"/><Relationship Id="rId219" Type="http://schemas.openxmlformats.org/officeDocument/2006/relationships/hyperlink" Target="https://drive.google.com/file/d/1LC9RGBbP-RkmjCPthPW8jjYevkxbsADH/view?usp=drivesdk" TargetMode="External"/><Relationship Id="rId370" Type="http://schemas.openxmlformats.org/officeDocument/2006/relationships/hyperlink" Target="https://drive.google.com/file/d/1aPeiKxZuIb8EF0Hqo5zcKkaefl5oBvZj/view?usp=drivesdk" TargetMode="External"/><Relationship Id="rId426" Type="http://schemas.openxmlformats.org/officeDocument/2006/relationships/hyperlink" Target="https://drive.google.com/file/d/14F5mpMEgQ-5Gpcfuxu3Og-xidfHu080R/view?usp=drivesdk" TargetMode="External"/><Relationship Id="rId633" Type="http://schemas.openxmlformats.org/officeDocument/2006/relationships/hyperlink" Target="https://drive.google.com/file/d/1sgEpao4c73Lq4FWdCg8gLI57jYYwWj1z/view?usp=drivesdk" TargetMode="External"/><Relationship Id="rId230" Type="http://schemas.openxmlformats.org/officeDocument/2006/relationships/hyperlink" Target="https://drive.google.com/file/d/1-7TRiTG-ExnLPh5TolBVtki7fu-ECllt/view?usp=drivesdk" TargetMode="External"/><Relationship Id="rId468" Type="http://schemas.openxmlformats.org/officeDocument/2006/relationships/hyperlink" Target="https://drive.google.com/file/d/1jpVXzAF7m4ejJ9Z8tulKXxOHaojvfSKM/view?usp=drivesdk" TargetMode="External"/><Relationship Id="rId675" Type="http://schemas.openxmlformats.org/officeDocument/2006/relationships/hyperlink" Target="https://drive.google.com/file/d/1EMGElOjxUBxRZNhUvgoEQd6kPNN2U7Va/view?usp=drivesdk" TargetMode="External"/><Relationship Id="rId25" Type="http://schemas.openxmlformats.org/officeDocument/2006/relationships/hyperlink" Target="https://drive.google.com/file/d/1XCGQ8yeBtgCHZqtCiflCFOBJ3SKRJNOR/view?usp=drivesdk" TargetMode="External"/><Relationship Id="rId67" Type="http://schemas.openxmlformats.org/officeDocument/2006/relationships/hyperlink" Target="https://drive.google.com/file/d/1Y8zHPI16t88qsl6vw1i1MkxilR2ECQAh/view?usp=drivesdk" TargetMode="External"/><Relationship Id="rId272" Type="http://schemas.openxmlformats.org/officeDocument/2006/relationships/hyperlink" Target="https://drive.google.com/file/d/1HG8IwGXpOTI-r_DWzUE8tDB74R_frxxE/view?usp=drivesdk" TargetMode="External"/><Relationship Id="rId328" Type="http://schemas.openxmlformats.org/officeDocument/2006/relationships/hyperlink" Target="https://drive.google.com/file/d/1UUZIcw4_CFlV0g0aIm67fS8rZl0eCfzJ/view?usp=drivesdk" TargetMode="External"/><Relationship Id="rId535" Type="http://schemas.openxmlformats.org/officeDocument/2006/relationships/hyperlink" Target="https://drive.google.com/file/d/1bYBid_7VlJV8fRkwqleF4z_HZLQt8pIH/view?usp=drivesdk" TargetMode="External"/><Relationship Id="rId577" Type="http://schemas.openxmlformats.org/officeDocument/2006/relationships/hyperlink" Target="https://drive.google.com/file/d/11g32uS_g34sYdJ6-2mYKRmS8Bo7cPA0E/view?usp=drivesdk" TargetMode="External"/><Relationship Id="rId132" Type="http://schemas.openxmlformats.org/officeDocument/2006/relationships/hyperlink" Target="https://drive.google.com/file/d/1ItuLbnT_ELQsJyssp0aa6M-4FQP0eAhT/view?usp=drivesdk" TargetMode="External"/><Relationship Id="rId174" Type="http://schemas.openxmlformats.org/officeDocument/2006/relationships/hyperlink" Target="https://drive.google.com/file/d/1EHxryGpIsfUwh3-Q2OkpA0h_Ppvr9stZ/view?usp=drivesdk" TargetMode="External"/><Relationship Id="rId381" Type="http://schemas.openxmlformats.org/officeDocument/2006/relationships/hyperlink" Target="https://drive.google.com/file/d/1f5IWsiNf9_An6IO792eQP1i33ykmmsWP/view?usp=drivesdk" TargetMode="External"/><Relationship Id="rId602" Type="http://schemas.openxmlformats.org/officeDocument/2006/relationships/hyperlink" Target="https://drive.google.com/file/d/18TH_SXQ5s7tunXX6Y5lzgHb7Boj0p1Ne/view?usp=drivesdk" TargetMode="External"/><Relationship Id="rId241" Type="http://schemas.openxmlformats.org/officeDocument/2006/relationships/hyperlink" Target="https://drive.google.com/file/d/1oxt0c3LX0z3GWWrlf_UPF5Zv_zPBe87Q/view?usp=drivesdk" TargetMode="External"/><Relationship Id="rId437" Type="http://schemas.openxmlformats.org/officeDocument/2006/relationships/hyperlink" Target="https://drive.google.com/file/d/1iSfohGn-2g39qgyglqCTtDPJr8lhc2OB/view?usp=drivesdk" TargetMode="External"/><Relationship Id="rId479" Type="http://schemas.openxmlformats.org/officeDocument/2006/relationships/hyperlink" Target="https://drive.google.com/file/d/1rmW3YBmSNmJnHV1kxBVrsmjqOyF4XKBl/view?usp=drivesdk" TargetMode="External"/><Relationship Id="rId644" Type="http://schemas.openxmlformats.org/officeDocument/2006/relationships/hyperlink" Target="https://drive.google.com/file/d/1eLphNWRkCh-lEdJRMMqeyiA7Hj1aP8P0/view?usp=drivesdk" TargetMode="External"/><Relationship Id="rId686" Type="http://schemas.openxmlformats.org/officeDocument/2006/relationships/hyperlink" Target="https://drive.google.com/file/d/1V_CginZUXY4wmhmYdGg06afkc5eH5_Ke/view?usp=drivesdk" TargetMode="External"/><Relationship Id="rId36" Type="http://schemas.openxmlformats.org/officeDocument/2006/relationships/hyperlink" Target="https://drive.google.com/file/d/1c8jGSvbG1ZfgZcGVdtiTQmWaRb-aR0I1/view?usp=drivesdk" TargetMode="External"/><Relationship Id="rId283" Type="http://schemas.openxmlformats.org/officeDocument/2006/relationships/hyperlink" Target="https://drive.google.com/file/d/1be5WGYOWRZeWFmlfPdiZ8NtcYlszfdMC/view?usp=drivesdk" TargetMode="External"/><Relationship Id="rId339" Type="http://schemas.openxmlformats.org/officeDocument/2006/relationships/hyperlink" Target="https://drive.google.com/file/d/1oTiP9Uf46-wCZ_OoB20ex6mm04Dlt1aY/view?usp=drivesdk" TargetMode="External"/><Relationship Id="rId490" Type="http://schemas.openxmlformats.org/officeDocument/2006/relationships/hyperlink" Target="https://drive.google.com/file/d/1oV7RHG0-QuRq6CLpIzSxPubjMJYGwRiP/view?usp=drivesdk" TargetMode="External"/><Relationship Id="rId504" Type="http://schemas.openxmlformats.org/officeDocument/2006/relationships/hyperlink" Target="https://drive.google.com/file/d/1E6T1nyJ2vg7igDiMxhj2HsYEgiQRIFby/view?usp=drivesdk" TargetMode="External"/><Relationship Id="rId546" Type="http://schemas.openxmlformats.org/officeDocument/2006/relationships/hyperlink" Target="https://drive.google.com/file/d/1o0DGliwAdLJGutpL0PMvI7KkjN0yjFbC/view?usp=drivesdk" TargetMode="External"/><Relationship Id="rId78" Type="http://schemas.openxmlformats.org/officeDocument/2006/relationships/hyperlink" Target="https://drive.google.com/file/d/12T8s7rJ_hGYzkjDERTtSBvB5CNWDSWRd/view?usp=drivesdk" TargetMode="External"/><Relationship Id="rId101" Type="http://schemas.openxmlformats.org/officeDocument/2006/relationships/hyperlink" Target="https://drive.google.com/file/d/1LT_eT6Xfp-_txapcMquzbtNA5W-J7o1Z/view?usp=drivesdk" TargetMode="External"/><Relationship Id="rId143" Type="http://schemas.openxmlformats.org/officeDocument/2006/relationships/hyperlink" Target="https://drive.google.com/file/d/1TFhGw6XVVcLfmozFdkv1YBI_uO83lrRn/view?usp=drivesdk" TargetMode="External"/><Relationship Id="rId185" Type="http://schemas.openxmlformats.org/officeDocument/2006/relationships/hyperlink" Target="https://drive.google.com/file/d/16MVl44jvCMdy1PQ8sR28CCSXDyq6bFDx/view?usp=drivesdk" TargetMode="External"/><Relationship Id="rId350" Type="http://schemas.openxmlformats.org/officeDocument/2006/relationships/hyperlink" Target="https://drive.google.com/file/d/1nnUxeh3o5L-NEIb6_juM_lFgvAuhc0z0/view?usp=drivesdk" TargetMode="External"/><Relationship Id="rId406" Type="http://schemas.openxmlformats.org/officeDocument/2006/relationships/hyperlink" Target="https://drive.google.com/file/d/1XqPi_c9sM5wkgYEka8RXm68-WZ51Nuil/view?usp=drivesdk" TargetMode="External"/><Relationship Id="rId588" Type="http://schemas.openxmlformats.org/officeDocument/2006/relationships/hyperlink" Target="https://drive.google.com/file/d/1YHoUfNyaE5Y6_641bdOOuDpbQoX8jdLz/view?usp=drivesdk" TargetMode="External"/><Relationship Id="rId9" Type="http://schemas.openxmlformats.org/officeDocument/2006/relationships/hyperlink" Target="https://drive.google.com/file/d/1Toikls_H69j29Iu94WYICqlYnHv-AlyQ/view?usp=drivesdk" TargetMode="External"/><Relationship Id="rId210" Type="http://schemas.openxmlformats.org/officeDocument/2006/relationships/hyperlink" Target="https://drive.google.com/file/d/1W_H-sxIUIOgPROxNUaaPY6OPNj-36U4H/view?usp=drivesdk" TargetMode="External"/><Relationship Id="rId392" Type="http://schemas.openxmlformats.org/officeDocument/2006/relationships/hyperlink" Target="https://drive.google.com/file/d/1Y3fNXX0J0uTAoHezQvTLRM5MsTqSGvrX/view?usp=drivesdk" TargetMode="External"/><Relationship Id="rId448" Type="http://schemas.openxmlformats.org/officeDocument/2006/relationships/hyperlink" Target="https://drive.google.com/file/d/12AmsCNNF2CyOKS0e6hiRKaYI7igpqgry/view?usp=drivesdk" TargetMode="External"/><Relationship Id="rId613" Type="http://schemas.openxmlformats.org/officeDocument/2006/relationships/hyperlink" Target="https://drive.google.com/file/d/1eC3mImr87_oBknUJAeuH9lFqFu0K2zxa/view?usp=drivesdk" TargetMode="External"/><Relationship Id="rId655" Type="http://schemas.openxmlformats.org/officeDocument/2006/relationships/hyperlink" Target="https://drive.google.com/file/d/1_y9cw1oowA-iKAZPfNWgyHuAGYVL3q8Y/view?usp=drivesdk" TargetMode="External"/><Relationship Id="rId252" Type="http://schemas.openxmlformats.org/officeDocument/2006/relationships/hyperlink" Target="https://drive.google.com/file/d/1qQet1GFZzmoGNYO0G_ZGVq0ex7RuehZ9/view?usp=drivesdk" TargetMode="External"/><Relationship Id="rId294" Type="http://schemas.openxmlformats.org/officeDocument/2006/relationships/hyperlink" Target="https://drive.google.com/file/d/1Lk_HwliVduU25Pve1MT0_pxNqN_k5EKY/view?usp=drivesdk" TargetMode="External"/><Relationship Id="rId308" Type="http://schemas.openxmlformats.org/officeDocument/2006/relationships/hyperlink" Target="https://drive.google.com/file/d/14QxnuCKoupzzI7WN6CKta5wqwL2BMlWP/view?usp=drivesdk" TargetMode="External"/><Relationship Id="rId515" Type="http://schemas.openxmlformats.org/officeDocument/2006/relationships/hyperlink" Target="https://drive.google.com/file/d/1l1mPQjbl-XVrDykbGnEJFAggFxQkqiiJ/view?usp=drivesdk" TargetMode="External"/><Relationship Id="rId47" Type="http://schemas.openxmlformats.org/officeDocument/2006/relationships/hyperlink" Target="https://drive.google.com/file/d/1CeEkCB4_t2rwvVt1m1IZkrsFOFSPqmtw/view?usp=drivesdk" TargetMode="External"/><Relationship Id="rId89" Type="http://schemas.openxmlformats.org/officeDocument/2006/relationships/hyperlink" Target="https://drive.google.com/file/d/1GFMQfuCNmM42KlPSArD1ly-aQx9NO3B7/view?usp=drivesdk" TargetMode="External"/><Relationship Id="rId112" Type="http://schemas.openxmlformats.org/officeDocument/2006/relationships/hyperlink" Target="https://drive.google.com/file/d/1Lh0PmE8e9EvazRMtX6bjI_alfBEpp4dK/view?usp=drivesdk" TargetMode="External"/><Relationship Id="rId154" Type="http://schemas.openxmlformats.org/officeDocument/2006/relationships/hyperlink" Target="https://drive.google.com/file/d/1fOMrTzYhNwWSK2Lh9pnm5W7FLXAdvb48/view?usp=drivesdk" TargetMode="External"/><Relationship Id="rId361" Type="http://schemas.openxmlformats.org/officeDocument/2006/relationships/hyperlink" Target="https://drive.google.com/file/d/1w0K7j8vdUL45l-lRXF2hEwho3FjiGA1l/view?usp=drivesdk" TargetMode="External"/><Relationship Id="rId557" Type="http://schemas.openxmlformats.org/officeDocument/2006/relationships/hyperlink" Target="https://drive.google.com/file/d/1F16vjUljfbYIwYKvG6Aay25yPeWnJy15/view?usp=drivesdk" TargetMode="External"/><Relationship Id="rId599" Type="http://schemas.openxmlformats.org/officeDocument/2006/relationships/hyperlink" Target="https://drive.google.com/file/d/1tA0XLnT9zcbctvFRTTaFspvdl9JdXHHv/view?usp=drivesdk" TargetMode="External"/><Relationship Id="rId196" Type="http://schemas.openxmlformats.org/officeDocument/2006/relationships/hyperlink" Target="https://drive.google.com/file/d/1jkuVGR228P7gxUKc48o0fWRv4d4R8YXO/view?usp=drivesdk" TargetMode="External"/><Relationship Id="rId417" Type="http://schemas.openxmlformats.org/officeDocument/2006/relationships/hyperlink" Target="https://drive.google.com/file/d/1MLuMI7wZs_22M4ghDBoM3BIWvO7Mg7qD/view?usp=drivesdk" TargetMode="External"/><Relationship Id="rId459" Type="http://schemas.openxmlformats.org/officeDocument/2006/relationships/hyperlink" Target="https://drive.google.com/file/d/1_1DEMR9RIrj_Se8xXOr9ZVeAbplTGY2d/view?usp=drivesdk" TargetMode="External"/><Relationship Id="rId624" Type="http://schemas.openxmlformats.org/officeDocument/2006/relationships/hyperlink" Target="https://drive.google.com/file/d/1Jw8TLx0SVYUxeJ5248Q7MFqeizyK-P1l/view?usp=drivesdk" TargetMode="External"/><Relationship Id="rId666" Type="http://schemas.openxmlformats.org/officeDocument/2006/relationships/hyperlink" Target="https://drive.google.com/file/d/1zFrQNfkrwrXzKlsvkK0qB9QJux8cmdnU/view?usp=drivesdk" TargetMode="External"/><Relationship Id="rId16" Type="http://schemas.openxmlformats.org/officeDocument/2006/relationships/hyperlink" Target="https://drive.google.com/file/d/1LgB14BtxnE_6Z4NWW7tlMjEJOWt8krRt/view?usp=drivesdk" TargetMode="External"/><Relationship Id="rId221" Type="http://schemas.openxmlformats.org/officeDocument/2006/relationships/hyperlink" Target="https://drive.google.com/file/d/1NMMIqbu0PQoPRxlvWhmCS-FGyplqgX5o/view?usp=drivesdk" TargetMode="External"/><Relationship Id="rId263" Type="http://schemas.openxmlformats.org/officeDocument/2006/relationships/hyperlink" Target="https://drive.google.com/file/d/1sRAeVcD5qQCdd7LTwC2CMQzyiU9YG1Ip/view?usp=drivesdk" TargetMode="External"/><Relationship Id="rId319" Type="http://schemas.openxmlformats.org/officeDocument/2006/relationships/hyperlink" Target="https://drive.google.com/file/d/1OeuFfI6DciGNtSDGlqDDmVnMXJC3VWo6/view?usp=drivesdk" TargetMode="External"/><Relationship Id="rId470" Type="http://schemas.openxmlformats.org/officeDocument/2006/relationships/hyperlink" Target="https://drive.google.com/file/d/17Lu2oOZsz2HGxEG9F69QwZC6GAysKxoa/view?usp=drivesdk" TargetMode="External"/><Relationship Id="rId526" Type="http://schemas.openxmlformats.org/officeDocument/2006/relationships/hyperlink" Target="https://drive.google.com/file/d/1U8lIXAJSBWPRvddnCHMr7zSm9tGswzDZ/view?usp=drivesdk" TargetMode="External"/><Relationship Id="rId58" Type="http://schemas.openxmlformats.org/officeDocument/2006/relationships/hyperlink" Target="https://drive.google.com/file/d/1MDdHYJpD6XfJksMdsalfIxdp01l5GBzP/view?usp=drivesdk" TargetMode="External"/><Relationship Id="rId123" Type="http://schemas.openxmlformats.org/officeDocument/2006/relationships/hyperlink" Target="https://drive.google.com/file/d/1-YaRm0ffTBbmHpwzRrdvh_4Qo7mjHl08/view?usp=drivesdk" TargetMode="External"/><Relationship Id="rId330" Type="http://schemas.openxmlformats.org/officeDocument/2006/relationships/hyperlink" Target="https://drive.google.com/file/d/15pkTJB3TrWxNzzehDX59pzCla3GX0nGe/view?usp=drivesdk" TargetMode="External"/><Relationship Id="rId568" Type="http://schemas.openxmlformats.org/officeDocument/2006/relationships/hyperlink" Target="https://drive.google.com/file/d/18Wruo4CJdOc3MvoeT1HRtdILPkPEj50Z/view?usp=drivesdk" TargetMode="External"/><Relationship Id="rId165" Type="http://schemas.openxmlformats.org/officeDocument/2006/relationships/hyperlink" Target="https://drive.google.com/file/d/1DI2J9dVgA0lJUc6Tu_VCeDmd53LqYQHH/view?usp=drivesdk" TargetMode="External"/><Relationship Id="rId372" Type="http://schemas.openxmlformats.org/officeDocument/2006/relationships/hyperlink" Target="https://drive.google.com/file/d/1ZiPE5eSu3xMziNj8mT7cunQhszpcCEMI/view?usp=drivesdk" TargetMode="External"/><Relationship Id="rId428" Type="http://schemas.openxmlformats.org/officeDocument/2006/relationships/hyperlink" Target="https://drive.google.com/file/d/1DDzjq3LwMcGSWk6A7nuSIeAqLE-I1iwP/view?usp=drivesdk" TargetMode="External"/><Relationship Id="rId635" Type="http://schemas.openxmlformats.org/officeDocument/2006/relationships/hyperlink" Target="https://drive.google.com/file/d/1HiBDQ3w0RhOru6Nzl8FzQOOI47NoYPuT/view?usp=drivesdk" TargetMode="External"/><Relationship Id="rId677" Type="http://schemas.openxmlformats.org/officeDocument/2006/relationships/hyperlink" Target="https://drive.google.com/file/d/1j1Q62CKAqlNoss_VUFQNeyXMLCAj9wBF/view?usp=drivesdk" TargetMode="External"/><Relationship Id="rId232" Type="http://schemas.openxmlformats.org/officeDocument/2006/relationships/hyperlink" Target="https://drive.google.com/file/d/11rrH9k1EsYlS4eXBrsFfKLCEW_eO5nsM/view?usp=drivesdk" TargetMode="External"/><Relationship Id="rId274" Type="http://schemas.openxmlformats.org/officeDocument/2006/relationships/hyperlink" Target="https://drive.google.com/file/d/13dG_nGnxp_w917i5vWF3smx6Zs_9UoKl/view?usp=drivesdk" TargetMode="External"/><Relationship Id="rId481" Type="http://schemas.openxmlformats.org/officeDocument/2006/relationships/hyperlink" Target="https://drive.google.com/file/d/1N0Hj54CkL1GitSS5j0BEFcZmVZIBOTBJ/view?usp=drivesdk" TargetMode="External"/><Relationship Id="rId27" Type="http://schemas.openxmlformats.org/officeDocument/2006/relationships/hyperlink" Target="https://drive.google.com/file/d/1aDGfq7cy1MdO5SuLKqmjNNs5iYIjj33v/view?usp=drivesdk" TargetMode="External"/><Relationship Id="rId69" Type="http://schemas.openxmlformats.org/officeDocument/2006/relationships/hyperlink" Target="https://drive.google.com/file/d/1JdRubQidEtog_v_qyT2M30zxM7cbFHo0/view?usp=drivesdk" TargetMode="External"/><Relationship Id="rId134" Type="http://schemas.openxmlformats.org/officeDocument/2006/relationships/hyperlink" Target="https://drive.google.com/file/d/1ZCYP_Evp1NXn6U1__0LQ8Bq50x8Erddd/view?usp=drivesdk" TargetMode="External"/><Relationship Id="rId537" Type="http://schemas.openxmlformats.org/officeDocument/2006/relationships/hyperlink" Target="https://drive.google.com/file/d/1DhadJWltfwoEtZIdzIDTdjGX4PXMxGsD/view?usp=drivesdk" TargetMode="External"/><Relationship Id="rId579" Type="http://schemas.openxmlformats.org/officeDocument/2006/relationships/hyperlink" Target="https://drive.google.com/file/d/1dHNV2jSNrlWaBBbSB5JLPDROZZ9mXj6S/view?usp=drivesdk" TargetMode="External"/><Relationship Id="rId80" Type="http://schemas.openxmlformats.org/officeDocument/2006/relationships/hyperlink" Target="https://drive.google.com/file/d/1kmLilOSIo0R26o-ObLw5vKEUUNzg4xmL/view?usp=drivesdk" TargetMode="External"/><Relationship Id="rId176" Type="http://schemas.openxmlformats.org/officeDocument/2006/relationships/hyperlink" Target="https://drive.google.com/file/d/1LyvLnlLCa61huPEh4BDtNYSnyxxD5BDT/view?usp=drivesdk" TargetMode="External"/><Relationship Id="rId341" Type="http://schemas.openxmlformats.org/officeDocument/2006/relationships/hyperlink" Target="https://drive.google.com/file/d/1iyABzKkE9wiTyz8AieOLxxpbYhMOfBH4/view?usp=drivesdk" TargetMode="External"/><Relationship Id="rId383" Type="http://schemas.openxmlformats.org/officeDocument/2006/relationships/hyperlink" Target="https://drive.google.com/file/d/1nslVMf3mRnTOd7kXfpKG2kMBrTiZEgxk/view?usp=drivesdk" TargetMode="External"/><Relationship Id="rId439" Type="http://schemas.openxmlformats.org/officeDocument/2006/relationships/hyperlink" Target="https://drive.google.com/file/d/1NCLqNcSo31zhoX4T5SZxf9OegGDH0vmX/view?usp=drivesdk" TargetMode="External"/><Relationship Id="rId590" Type="http://schemas.openxmlformats.org/officeDocument/2006/relationships/hyperlink" Target="https://drive.google.com/file/d/1rIqqlItQ47-YW380x7vcu6mM2vGNFBa_/view?usp=drivesdk" TargetMode="External"/><Relationship Id="rId604" Type="http://schemas.openxmlformats.org/officeDocument/2006/relationships/hyperlink" Target="https://drive.google.com/file/d/1PQXKUaBN1zdjMK_fb1Y6F4_tcGR_k73H/view?usp=drivesdk" TargetMode="External"/><Relationship Id="rId646" Type="http://schemas.openxmlformats.org/officeDocument/2006/relationships/hyperlink" Target="https://drive.google.com/file/d/1CMTmb2VD9hs_Pw05Rp-jsofz0Yr180KC/view?usp=drivesdk" TargetMode="External"/><Relationship Id="rId201" Type="http://schemas.openxmlformats.org/officeDocument/2006/relationships/hyperlink" Target="https://drive.google.com/file/d/1qS-TPHFE7aLYeq1AFdODjNMq91T-iUC3/view?usp=drivesdk" TargetMode="External"/><Relationship Id="rId243" Type="http://schemas.openxmlformats.org/officeDocument/2006/relationships/hyperlink" Target="https://drive.google.com/file/d/17L_JiaFmmT86P5N9HJMCaK1XoSITEn3X/view?usp=drivesdk" TargetMode="External"/><Relationship Id="rId285" Type="http://schemas.openxmlformats.org/officeDocument/2006/relationships/hyperlink" Target="https://drive.google.com/file/d/13d_WnBuNUDMQnPOtKrQFQkz7jLN26Lty/view?usp=drivesdk" TargetMode="External"/><Relationship Id="rId450" Type="http://schemas.openxmlformats.org/officeDocument/2006/relationships/hyperlink" Target="https://drive.google.com/file/d/1uwhi_GnQtQJtmR-X_6okDGODsvCu82lf/view?usp=drivesdk" TargetMode="External"/><Relationship Id="rId506" Type="http://schemas.openxmlformats.org/officeDocument/2006/relationships/hyperlink" Target="https://drive.google.com/file/d/1YUfIuKwdscUJbapPGy4jqyhg7z4oZdSr/view?usp=drivesdk" TargetMode="External"/><Relationship Id="rId688" Type="http://schemas.openxmlformats.org/officeDocument/2006/relationships/hyperlink" Target="https://drive.google.com/file/d/1lLVk_9shb2vTQSVur-qAYgt5H7xAfl0U/view?usp=drivesdk" TargetMode="External"/><Relationship Id="rId38" Type="http://schemas.openxmlformats.org/officeDocument/2006/relationships/hyperlink" Target="https://drive.google.com/file/d/1_GuUIoIg4uEy3PQ9-6STX_rvsf2-LvUW/view?usp=drivesdk" TargetMode="External"/><Relationship Id="rId103" Type="http://schemas.openxmlformats.org/officeDocument/2006/relationships/hyperlink" Target="https://drive.google.com/file/d/1oY-3Npdez6UIHYoLiBxCmXd7thFe9MTL/view?usp=drivesdk" TargetMode="External"/><Relationship Id="rId310" Type="http://schemas.openxmlformats.org/officeDocument/2006/relationships/hyperlink" Target="https://drive.google.com/file/d/1UJe7_HGzqxPGTnHsazxUGwTtbaaidfnT/view?usp=drivesdk" TargetMode="External"/><Relationship Id="rId492" Type="http://schemas.openxmlformats.org/officeDocument/2006/relationships/hyperlink" Target="https://drive.google.com/file/d/1oH7q6FM3c9grpTCMqJhVFAoMmZ1PZV-H/view?usp=drivesdk" TargetMode="External"/><Relationship Id="rId548" Type="http://schemas.openxmlformats.org/officeDocument/2006/relationships/hyperlink" Target="https://drive.google.com/file/d/11K4XlOZ8qNPkA13nFUJSKXhAJC0z_PVC/view?usp=drivesdk" TargetMode="External"/><Relationship Id="rId91" Type="http://schemas.openxmlformats.org/officeDocument/2006/relationships/hyperlink" Target="https://drive.google.com/file/d/1FgOHohbxdQDr__NwQQNzOtaJLOrKU-AH/view?usp=drivesdk" TargetMode="External"/><Relationship Id="rId145" Type="http://schemas.openxmlformats.org/officeDocument/2006/relationships/hyperlink" Target="https://drive.google.com/file/d/1kuZDJ2clYB0sDZeyaE7hmgig8tZ8s7j8/view?usp=drivesdk" TargetMode="External"/><Relationship Id="rId187" Type="http://schemas.openxmlformats.org/officeDocument/2006/relationships/hyperlink" Target="https://drive.google.com/file/d/1YYd-q8Nf17xi7yBf2fkZxk5QxcBXzDtJ/view?usp=drivesdk" TargetMode="External"/><Relationship Id="rId352" Type="http://schemas.openxmlformats.org/officeDocument/2006/relationships/hyperlink" Target="https://drive.google.com/file/d/1gvlxnwoIIf7EzCD33OxRBXrpx2fJrOFX/view?usp=drivesdk" TargetMode="External"/><Relationship Id="rId394" Type="http://schemas.openxmlformats.org/officeDocument/2006/relationships/hyperlink" Target="https://drive.google.com/file/d/1U5boB3t--K2jaHtS8QS_bCU2TRjR9csj/view?usp=drivesdk" TargetMode="External"/><Relationship Id="rId408" Type="http://schemas.openxmlformats.org/officeDocument/2006/relationships/hyperlink" Target="https://drive.google.com/file/d/1dbNL15wWOJxjU4qowmYBRjbGf_qnL9f9/view?usp=drivesdk" TargetMode="External"/><Relationship Id="rId615" Type="http://schemas.openxmlformats.org/officeDocument/2006/relationships/hyperlink" Target="https://drive.google.com/file/d/1VwQ-tDR1dC6Z3tkz2nnsSHWonFO-GWOd/view?usp=drivesdk" TargetMode="External"/><Relationship Id="rId212" Type="http://schemas.openxmlformats.org/officeDocument/2006/relationships/hyperlink" Target="https://drive.google.com/file/d/1ig3i7m9vFaa-Eg4PZQKgQOHxauXrDIVf/view?usp=drivesdk" TargetMode="External"/><Relationship Id="rId254" Type="http://schemas.openxmlformats.org/officeDocument/2006/relationships/hyperlink" Target="https://drive.google.com/file/d/1sMyD0ErgJGYMCKIOm46X3hhh3_QNu6CN/view?usp=drivesdk" TargetMode="External"/><Relationship Id="rId657" Type="http://schemas.openxmlformats.org/officeDocument/2006/relationships/hyperlink" Target="https://drive.google.com/file/d/1MabclbQFZFrt9vOnx81qgeYf-L8dtK05/view?usp=drivesdk" TargetMode="External"/><Relationship Id="rId49" Type="http://schemas.openxmlformats.org/officeDocument/2006/relationships/hyperlink" Target="https://drive.google.com/file/d/1q4Hd3ZLOb1RWejSKgIknI6vR61blOJ_X/view?usp=drivesdk" TargetMode="External"/><Relationship Id="rId114" Type="http://schemas.openxmlformats.org/officeDocument/2006/relationships/hyperlink" Target="https://drive.google.com/file/d/1uPc17oBvzyjQw0LiwriUJ_qkSSxLJkyp/view?usp=drivesdk" TargetMode="External"/><Relationship Id="rId296" Type="http://schemas.openxmlformats.org/officeDocument/2006/relationships/hyperlink" Target="https://drive.google.com/file/d/1a4Xj6Vm4Nxa5Rgf7WaL5UCu94Tv-03Ss/view?usp=drivesdk" TargetMode="External"/><Relationship Id="rId461" Type="http://schemas.openxmlformats.org/officeDocument/2006/relationships/hyperlink" Target="https://drive.google.com/file/d/1kirjyjb1BCRbu87UkxDmKzq1tuULhTAi/view?usp=drivesdk" TargetMode="External"/><Relationship Id="rId517" Type="http://schemas.openxmlformats.org/officeDocument/2006/relationships/hyperlink" Target="https://drive.google.com/file/d/1WEpZsWG5UkxO67pAsLIdNWc9Rs8f5Uja/view?usp=drivesdk" TargetMode="External"/><Relationship Id="rId559" Type="http://schemas.openxmlformats.org/officeDocument/2006/relationships/hyperlink" Target="https://drive.google.com/file/d/1r77UGwVKMykYfWbu_qotZ9LDVBhucEjO/view?usp=drivesdk" TargetMode="External"/><Relationship Id="rId60" Type="http://schemas.openxmlformats.org/officeDocument/2006/relationships/hyperlink" Target="https://drive.google.com/file/d/1iFXHErCT9fuHe_LZ4zdnXTGfViB9teDU/view?usp=drivesdk" TargetMode="External"/><Relationship Id="rId156" Type="http://schemas.openxmlformats.org/officeDocument/2006/relationships/hyperlink" Target="https://drive.google.com/file/d/12dtowtJOAqDdpbi9IC3HikhxGwdJJmM4/view?usp=drivesdk" TargetMode="External"/><Relationship Id="rId198" Type="http://schemas.openxmlformats.org/officeDocument/2006/relationships/hyperlink" Target="https://drive.google.com/file/d/1B88osxhqqjKW4q2ZrX4vHWl9mzrwQcja/view?usp=drivesdk" TargetMode="External"/><Relationship Id="rId321" Type="http://schemas.openxmlformats.org/officeDocument/2006/relationships/hyperlink" Target="https://drive.google.com/file/d/19nx1eqcDR2xyaXKcCwC-ylN0bkWrgdtF/view?usp=drivesdk" TargetMode="External"/><Relationship Id="rId363" Type="http://schemas.openxmlformats.org/officeDocument/2006/relationships/hyperlink" Target="https://drive.google.com/file/d/1IZqUMH59rST6f2WA7HgjozUZqMzI4PcE/view?usp=drivesdk" TargetMode="External"/><Relationship Id="rId419" Type="http://schemas.openxmlformats.org/officeDocument/2006/relationships/hyperlink" Target="https://drive.google.com/file/d/1D2CUwLD7mhRpo0bH0lWcgFX0lsOqjK7o/view?usp=drivesdk" TargetMode="External"/><Relationship Id="rId570" Type="http://schemas.openxmlformats.org/officeDocument/2006/relationships/hyperlink" Target="https://drive.google.com/file/d/1F0lnkzKcWSHvW8jIWHy7jpW0Ugfm8m_c/view?usp=drivesdk" TargetMode="External"/><Relationship Id="rId626" Type="http://schemas.openxmlformats.org/officeDocument/2006/relationships/hyperlink" Target="https://drive.google.com/file/d/1jq98a53mRMA1wnOC2ROjElSxZdfxKcLL/view?usp=drivesdk" TargetMode="External"/><Relationship Id="rId223" Type="http://schemas.openxmlformats.org/officeDocument/2006/relationships/hyperlink" Target="https://drive.google.com/file/d/1PCVb6Z_5WgL7sGvoc8TQKgAvR_aWDx3p/view?usp=drivesdk" TargetMode="External"/><Relationship Id="rId430" Type="http://schemas.openxmlformats.org/officeDocument/2006/relationships/hyperlink" Target="https://drive.google.com/file/d/1xUFfyGALDCHg0xDz8O8IJ3PegrMjmakd/view?usp=drivesdk" TargetMode="External"/><Relationship Id="rId668" Type="http://schemas.openxmlformats.org/officeDocument/2006/relationships/hyperlink" Target="https://drive.google.com/file/d/1umOJNiHDHBxgKJYKB0__upNH6fZJ5zBq/view?usp=drivesdk" TargetMode="External"/><Relationship Id="rId18" Type="http://schemas.openxmlformats.org/officeDocument/2006/relationships/hyperlink" Target="https://drive.google.com/file/d/14BspSjsO-zUFOkKGzVtg6Ny7DXlsB5ps/view?usp=drivesdk" TargetMode="External"/><Relationship Id="rId265" Type="http://schemas.openxmlformats.org/officeDocument/2006/relationships/hyperlink" Target="https://drive.google.com/file/d/1QvB1CemiElT_zKSGmnbK_jzAbBIeieVZ/view?usp=drivesdk" TargetMode="External"/><Relationship Id="rId472" Type="http://schemas.openxmlformats.org/officeDocument/2006/relationships/hyperlink" Target="https://drive.google.com/file/d/1iUPmV3bGf3ciPXRvr3dHoiaxyqm828Hd/view?usp=drivesdk" TargetMode="External"/><Relationship Id="rId528" Type="http://schemas.openxmlformats.org/officeDocument/2006/relationships/hyperlink" Target="https://drive.google.com/file/d/1iwrYZf0-BH1FUXB9i8-mG57sEb7p6ZwC/view?usp=drivesdk" TargetMode="External"/><Relationship Id="rId125" Type="http://schemas.openxmlformats.org/officeDocument/2006/relationships/hyperlink" Target="https://drive.google.com/file/d/1YVC6ZNwtGTtlDwF4gXCzOYb3ECvxgR-L/view?usp=drivesdk" TargetMode="External"/><Relationship Id="rId167" Type="http://schemas.openxmlformats.org/officeDocument/2006/relationships/hyperlink" Target="https://drive.google.com/file/d/1HvOs9hhjMBnnZ6CqGakgPEBPM7DlF893/view?usp=drivesdk" TargetMode="External"/><Relationship Id="rId332" Type="http://schemas.openxmlformats.org/officeDocument/2006/relationships/hyperlink" Target="https://drive.google.com/file/d/14n6z2_lmPf0jL5B6MSssIzmarJWEtVRZ/view?usp=drivesdk" TargetMode="External"/><Relationship Id="rId374" Type="http://schemas.openxmlformats.org/officeDocument/2006/relationships/hyperlink" Target="https://drive.google.com/file/d/1fZyT25jbL-GyoavrYo1qFl7_a6fm3WWx/view?usp=drivesdk" TargetMode="External"/><Relationship Id="rId581" Type="http://schemas.openxmlformats.org/officeDocument/2006/relationships/hyperlink" Target="https://drive.google.com/file/d/1lEvOlnjw_p67grpriFBbjx47mLuEY7uk/view?usp=drivesdk" TargetMode="External"/><Relationship Id="rId71" Type="http://schemas.openxmlformats.org/officeDocument/2006/relationships/hyperlink" Target="https://drive.google.com/file/d/1pOf6bhsb8RJwwBHtmaerKfLscnWGz0Nz/view?usp=drivesdk" TargetMode="External"/><Relationship Id="rId234" Type="http://schemas.openxmlformats.org/officeDocument/2006/relationships/hyperlink" Target="https://drive.google.com/file/d/1yDq-UkPOZ0hhfa2IHiLdPUtOOgKow1Sh/view?usp=drivesdk" TargetMode="External"/><Relationship Id="rId637" Type="http://schemas.openxmlformats.org/officeDocument/2006/relationships/hyperlink" Target="https://drive.google.com/file/d/1PsfHLsP1YleLkyHw2fwmyS4FlhJ0S-vi/view?usp=drivesdk" TargetMode="External"/><Relationship Id="rId679" Type="http://schemas.openxmlformats.org/officeDocument/2006/relationships/hyperlink" Target="https://drive.google.com/file/d/1BXd8d1OllAdVXXc-hv0YbmLqJiH43wtz/view?usp=drivesdk" TargetMode="External"/><Relationship Id="rId2" Type="http://schemas.openxmlformats.org/officeDocument/2006/relationships/hyperlink" Target="https://drive.google.com/file/d/1ruXD_FuACuvl_CiaeaMFzl7ftq0K7j4J/view?usp=drivesdk" TargetMode="External"/><Relationship Id="rId29" Type="http://schemas.openxmlformats.org/officeDocument/2006/relationships/hyperlink" Target="https://drive.google.com/file/d/1OH6g3PYSnWnqvqUXAJ5d7J9i0xSpE4u3/view?usp=drivesdk" TargetMode="External"/><Relationship Id="rId255" Type="http://schemas.openxmlformats.org/officeDocument/2006/relationships/hyperlink" Target="https://drive.google.com/file/d/1FVuenjyeRE1a1hpCa2_AdNf--4o8kCop/view?usp=drivesdk" TargetMode="External"/><Relationship Id="rId276" Type="http://schemas.openxmlformats.org/officeDocument/2006/relationships/hyperlink" Target="https://drive.google.com/file/d/1BInz4vIqOSzBosK-XJyx2A7BNbSmA-cA/view?usp=drivesdk" TargetMode="External"/><Relationship Id="rId297" Type="http://schemas.openxmlformats.org/officeDocument/2006/relationships/hyperlink" Target="https://drive.google.com/file/d/1tV5CkYi7GWVPVWJSSsDbBVbd0O8XKaFC/view?usp=drivesdk" TargetMode="External"/><Relationship Id="rId441" Type="http://schemas.openxmlformats.org/officeDocument/2006/relationships/hyperlink" Target="https://drive.google.com/file/d/1qQh6mZ7OO_hDiTbss7tmieiDGGpQB1f4/view?usp=drivesdk" TargetMode="External"/><Relationship Id="rId462" Type="http://schemas.openxmlformats.org/officeDocument/2006/relationships/hyperlink" Target="https://drive.google.com/file/d/1w7fwKY2cDk6F2eS17T73ybGOE-Y0aUpH/view?usp=drivesdk" TargetMode="External"/><Relationship Id="rId483" Type="http://schemas.openxmlformats.org/officeDocument/2006/relationships/hyperlink" Target="https://drive.google.com/file/d/1ay5EgoSfE-hW7ukpgTz3SmW9Wi2soFp0/view?usp=drivesdk" TargetMode="External"/><Relationship Id="rId518" Type="http://schemas.openxmlformats.org/officeDocument/2006/relationships/hyperlink" Target="https://drive.google.com/file/d/1NkJz5aCtHovfTVNbgYWdrYIqVPb7B7ZZ/view?usp=drivesdk" TargetMode="External"/><Relationship Id="rId539" Type="http://schemas.openxmlformats.org/officeDocument/2006/relationships/hyperlink" Target="https://drive.google.com/file/d/1GGWBYQhe8vf9nugX-frIc27yhiuIID1g/view?usp=drivesdk" TargetMode="External"/><Relationship Id="rId690" Type="http://schemas.openxmlformats.org/officeDocument/2006/relationships/printerSettings" Target="../printerSettings/printerSettings1.bin"/><Relationship Id="rId40" Type="http://schemas.openxmlformats.org/officeDocument/2006/relationships/hyperlink" Target="https://drive.google.com/file/d/1zFPnT-Dk4N0UcRzdshbusBFZID7xbPpA/view?usp=drivesdk" TargetMode="External"/><Relationship Id="rId115" Type="http://schemas.openxmlformats.org/officeDocument/2006/relationships/hyperlink" Target="https://drive.google.com/file/d/1G3_FAIStPhlMRC2UT-mcUpYM4IQS1b2-/view?usp=drivesdk" TargetMode="External"/><Relationship Id="rId136" Type="http://schemas.openxmlformats.org/officeDocument/2006/relationships/hyperlink" Target="https://drive.google.com/file/d/1AULiiycFWisDf_XhKmgBByiFboZQ6VFq/view?usp=drivesdk" TargetMode="External"/><Relationship Id="rId157" Type="http://schemas.openxmlformats.org/officeDocument/2006/relationships/hyperlink" Target="https://drive.google.com/file/d/1grzZ39jdfpIxX_2eAr-T7jNdz9_Pw86s/view?usp=drivesdk" TargetMode="External"/><Relationship Id="rId178" Type="http://schemas.openxmlformats.org/officeDocument/2006/relationships/hyperlink" Target="https://drive.google.com/file/d/1UMgu6iYOip7hw53Dd6tXhcQrIMjCXSyg/view?usp=drivesdk" TargetMode="External"/><Relationship Id="rId301" Type="http://schemas.openxmlformats.org/officeDocument/2006/relationships/hyperlink" Target="https://drive.google.com/file/d/19Cjhkptj2lHAPehv84Ypc6p80rmtg9Ad/view?usp=drivesdk" TargetMode="External"/><Relationship Id="rId322" Type="http://schemas.openxmlformats.org/officeDocument/2006/relationships/hyperlink" Target="https://drive.google.com/file/d/1mIKVhQVHe_ghqm3grv8HpqcWbwmyATn1/view?usp=drivesdk" TargetMode="External"/><Relationship Id="rId343" Type="http://schemas.openxmlformats.org/officeDocument/2006/relationships/hyperlink" Target="https://drive.google.com/file/d/1kgHKeSdIbDQ8WG3vH_4uEwBQ05qN7anK/view?usp=drivesdk" TargetMode="External"/><Relationship Id="rId364" Type="http://schemas.openxmlformats.org/officeDocument/2006/relationships/hyperlink" Target="https://drive.google.com/file/d/16T9iUWaX5skSpJkA0Q4uNrbBWU5XTnaZ/view?usp=drivesdk" TargetMode="External"/><Relationship Id="rId550" Type="http://schemas.openxmlformats.org/officeDocument/2006/relationships/hyperlink" Target="https://drive.google.com/file/d/1Hcbd0mIIGnHbhspy5NQbohTLdsan_dM0/view?usp=drivesdk" TargetMode="External"/><Relationship Id="rId61" Type="http://schemas.openxmlformats.org/officeDocument/2006/relationships/hyperlink" Target="https://drive.google.com/file/d/1sZwXAhi2_cDwqxFpWQUEwZNRZoMZtNZO/view?usp=drivesdk" TargetMode="External"/><Relationship Id="rId82" Type="http://schemas.openxmlformats.org/officeDocument/2006/relationships/hyperlink" Target="https://drive.google.com/file/d/11wAOPyzEO-Vk28SpQvWTlxenmNiFQAh_/view?usp=drivesdk" TargetMode="External"/><Relationship Id="rId199" Type="http://schemas.openxmlformats.org/officeDocument/2006/relationships/hyperlink" Target="https://drive.google.com/file/d/1vvmzAPy0xSi9og-bbVOHcUJYeo6_ooxZ/view?usp=drivesdk" TargetMode="External"/><Relationship Id="rId203" Type="http://schemas.openxmlformats.org/officeDocument/2006/relationships/hyperlink" Target="https://drive.google.com/file/d/1A6DaUjrZeveGyATLK5JhPbqw-81WMGm_/view?usp=drivesdk" TargetMode="External"/><Relationship Id="rId385" Type="http://schemas.openxmlformats.org/officeDocument/2006/relationships/hyperlink" Target="https://drive.google.com/file/d/14ePT7fB4yfLZn64POSjixMMFBdnM4ame/view?usp=drivesdk" TargetMode="External"/><Relationship Id="rId571" Type="http://schemas.openxmlformats.org/officeDocument/2006/relationships/hyperlink" Target="https://drive.google.com/file/d/1UvMpsybOr-MAe5ie0j-fRWShpL9IPBwQ/view?usp=drivesdk" TargetMode="External"/><Relationship Id="rId592" Type="http://schemas.openxmlformats.org/officeDocument/2006/relationships/hyperlink" Target="https://drive.google.com/file/d/1e5xyiSO6Myb2YmRPHc--EiP90u5IXaHM/view?usp=drivesdk" TargetMode="External"/><Relationship Id="rId606" Type="http://schemas.openxmlformats.org/officeDocument/2006/relationships/hyperlink" Target="https://drive.google.com/file/d/1qrmUSOlrStU1kF91dmopUyF81mae5C7C/view?usp=drivesdk" TargetMode="External"/><Relationship Id="rId627" Type="http://schemas.openxmlformats.org/officeDocument/2006/relationships/hyperlink" Target="https://drive.google.com/file/d/16m6nyhOpBsCbkssRm7zd6GO5wr3YU225/view?usp=drivesdk" TargetMode="External"/><Relationship Id="rId648" Type="http://schemas.openxmlformats.org/officeDocument/2006/relationships/hyperlink" Target="https://drive.google.com/file/d/1Uq6KDSmHGK_vl0wJJWvajoh7RQq_Fc3z/view?usp=drivesdk" TargetMode="External"/><Relationship Id="rId669" Type="http://schemas.openxmlformats.org/officeDocument/2006/relationships/hyperlink" Target="https://drive.google.com/file/d/1FdP6JM1B6d32eqmrdq6T49F4MvWDYcIy/view?usp=drivesdk" TargetMode="External"/><Relationship Id="rId19" Type="http://schemas.openxmlformats.org/officeDocument/2006/relationships/hyperlink" Target="https://drive.google.com/file/d/1kYInlwwQKk-sI-i4ac2RSGk_0Fu2BF8i/view?usp=drivesdk" TargetMode="External"/><Relationship Id="rId224" Type="http://schemas.openxmlformats.org/officeDocument/2006/relationships/hyperlink" Target="https://drive.google.com/file/d/1dyrLJbGDXv4qgpJyqjHWwESn7z2DyOwy/view?usp=drivesdk" TargetMode="External"/><Relationship Id="rId245" Type="http://schemas.openxmlformats.org/officeDocument/2006/relationships/hyperlink" Target="https://drive.google.com/file/d/1AimPFT56GNMmY5OS5LBQ1CiYJn5XOYrd/view?usp=drivesdk" TargetMode="External"/><Relationship Id="rId266" Type="http://schemas.openxmlformats.org/officeDocument/2006/relationships/hyperlink" Target="https://drive.google.com/file/d/14AqzMNItIQIIk8KjwpS4l-TW3MIX2acR/view?usp=drivesdk" TargetMode="External"/><Relationship Id="rId287" Type="http://schemas.openxmlformats.org/officeDocument/2006/relationships/hyperlink" Target="https://drive.google.com/file/d/1kTJ1CDEkPjJ5wW46KGVdwxO9quwa5CQE/view?usp=drivesdk" TargetMode="External"/><Relationship Id="rId410" Type="http://schemas.openxmlformats.org/officeDocument/2006/relationships/hyperlink" Target="https://drive.google.com/file/d/1amueWjnFpRRoUVC3qwo64d09FYLfsDls/view?usp=drivesdk" TargetMode="External"/><Relationship Id="rId431" Type="http://schemas.openxmlformats.org/officeDocument/2006/relationships/hyperlink" Target="https://drive.google.com/file/d/1a2ZJ8D6_k9Fpq6WS_6qBx8g2473VUzqr/view?usp=drivesdk" TargetMode="External"/><Relationship Id="rId452" Type="http://schemas.openxmlformats.org/officeDocument/2006/relationships/hyperlink" Target="https://drive.google.com/file/d/1SFiuIk9ReiTstDOEHe3eXSzTVS_vPVgj/view?usp=drivesdk" TargetMode="External"/><Relationship Id="rId473" Type="http://schemas.openxmlformats.org/officeDocument/2006/relationships/hyperlink" Target="https://drive.google.com/file/d/1b8Io0Kkgn_bhCQoozczqvzvRe71YLFRv/view?usp=drivesdk" TargetMode="External"/><Relationship Id="rId494" Type="http://schemas.openxmlformats.org/officeDocument/2006/relationships/hyperlink" Target="https://drive.google.com/file/d/1T1hzE4GDjpw5D_4JOH4UctXzTz3tlaW6/view?usp=drivesdk" TargetMode="External"/><Relationship Id="rId508" Type="http://schemas.openxmlformats.org/officeDocument/2006/relationships/hyperlink" Target="https://drive.google.com/file/d/1WgeyioqGzg3dHuAyyn-Z_FyV3kuq66Ji/view?usp=drivesdk" TargetMode="External"/><Relationship Id="rId529" Type="http://schemas.openxmlformats.org/officeDocument/2006/relationships/hyperlink" Target="https://drive.google.com/file/d/17JAvnV3EOrQJE_d952EKB_ksah51BKgP/view?usp=drivesdk" TargetMode="External"/><Relationship Id="rId680" Type="http://schemas.openxmlformats.org/officeDocument/2006/relationships/hyperlink" Target="https://drive.google.com/file/d/1olsHdnMv3BIy6KnWws9UQA_HSKIRhgzL/view?usp=drivesdk" TargetMode="External"/><Relationship Id="rId30" Type="http://schemas.openxmlformats.org/officeDocument/2006/relationships/hyperlink" Target="https://drive.google.com/file/d/1op0r91lj-U8aHN9vTnrtIke0phF4jVaH/view?usp=drivesdk" TargetMode="External"/><Relationship Id="rId105" Type="http://schemas.openxmlformats.org/officeDocument/2006/relationships/hyperlink" Target="https://drive.google.com/file/d/1GCZV7NJDHyx8M3vPgP96azhrKdlWRdAQ/view?usp=drivesdk" TargetMode="External"/><Relationship Id="rId126" Type="http://schemas.openxmlformats.org/officeDocument/2006/relationships/hyperlink" Target="https://drive.google.com/file/d/1foSXWQMkLj3hwiOxqs70MGnUjY-a95Pb/view?usp=drivesdk" TargetMode="External"/><Relationship Id="rId147" Type="http://schemas.openxmlformats.org/officeDocument/2006/relationships/hyperlink" Target="https://drive.google.com/file/d/14UAHE2WI0KwujIsGfYajSRl3c4WGyb-A/view?usp=drivesdk" TargetMode="External"/><Relationship Id="rId168" Type="http://schemas.openxmlformats.org/officeDocument/2006/relationships/hyperlink" Target="https://drive.google.com/file/d/1QyM7UqM-gHCGhhaFEDyiz7s6cOpcIdBs/view?usp=drivesdk" TargetMode="External"/><Relationship Id="rId312" Type="http://schemas.openxmlformats.org/officeDocument/2006/relationships/hyperlink" Target="https://drive.google.com/file/d/1QFQUUihNGGT_0IZPuqhLDSMkEsv5U4Ks/view?usp=drivesdk" TargetMode="External"/><Relationship Id="rId333" Type="http://schemas.openxmlformats.org/officeDocument/2006/relationships/hyperlink" Target="https://drive.google.com/file/d/1RzA1srqen0rFvvp647A520sGd_e0U7eN/view?usp=drivesdk" TargetMode="External"/><Relationship Id="rId354" Type="http://schemas.openxmlformats.org/officeDocument/2006/relationships/hyperlink" Target="https://drive.google.com/file/d/1rBR7rvKj06h1L7qMNNUczoqluLaP7LV5/view?usp=drivesdk" TargetMode="External"/><Relationship Id="rId540" Type="http://schemas.openxmlformats.org/officeDocument/2006/relationships/hyperlink" Target="https://drive.google.com/file/d/1StxBJwv7_7_y-OtCRnuoNAOL8cHF2TnF/view?usp=drivesdk" TargetMode="External"/><Relationship Id="rId51" Type="http://schemas.openxmlformats.org/officeDocument/2006/relationships/hyperlink" Target="https://drive.google.com/file/d/1XDAns_j2Ts9W1dwqcHLtQnsOG8up8xzd/view?usp=drivesdk" TargetMode="External"/><Relationship Id="rId72" Type="http://schemas.openxmlformats.org/officeDocument/2006/relationships/hyperlink" Target="https://drive.google.com/file/d/1_FERqN4bPjQ2k-sE0XWPYMh24biOcCjy/view?usp=drivesdk" TargetMode="External"/><Relationship Id="rId93" Type="http://schemas.openxmlformats.org/officeDocument/2006/relationships/hyperlink" Target="https://drive.google.com/file/d/1wdzbjT-ZfWkEPfbB8m002TXd8r_6sHBe/view?usp=drivesdk" TargetMode="External"/><Relationship Id="rId189" Type="http://schemas.openxmlformats.org/officeDocument/2006/relationships/hyperlink" Target="https://drive.google.com/file/d/1LZefwPV9gX_NODaDrYWznVixou6bzwP_/view?usp=drivesdk" TargetMode="External"/><Relationship Id="rId375" Type="http://schemas.openxmlformats.org/officeDocument/2006/relationships/hyperlink" Target="https://drive.google.com/file/d/1q4b5YSdm_Oo_-bVc541UvoAFBH2OJAmR/view?usp=drivesdk" TargetMode="External"/><Relationship Id="rId396" Type="http://schemas.openxmlformats.org/officeDocument/2006/relationships/hyperlink" Target="https://drive.google.com/file/d/1D9K1bUjdXVPqY_sMwoWSRhQKE-bMaSJO/view?usp=drivesdk" TargetMode="External"/><Relationship Id="rId561" Type="http://schemas.openxmlformats.org/officeDocument/2006/relationships/hyperlink" Target="https://drive.google.com/file/d/1hw7FOErwD6GPWtfWnMBCGzwhxEF8Qkx4/view?usp=drivesdk" TargetMode="External"/><Relationship Id="rId582" Type="http://schemas.openxmlformats.org/officeDocument/2006/relationships/hyperlink" Target="https://drive.google.com/file/d/1vPRRg04sY07qsfKyvqSAvflH1Igglh6T/view?usp=drivesdk" TargetMode="External"/><Relationship Id="rId617" Type="http://schemas.openxmlformats.org/officeDocument/2006/relationships/hyperlink" Target="https://drive.google.com/file/d/1cyStk3r3MICYZFAjyH-mnZYt9JL_nW_7/view?usp=drivesdk" TargetMode="External"/><Relationship Id="rId638" Type="http://schemas.openxmlformats.org/officeDocument/2006/relationships/hyperlink" Target="https://drive.google.com/file/d/1EwILwQf3C_rAC2NPBYarIaadjdvu0ZzF/view?usp=drivesdk" TargetMode="External"/><Relationship Id="rId659" Type="http://schemas.openxmlformats.org/officeDocument/2006/relationships/hyperlink" Target="https://drive.google.com/file/d/1uYPjXjh3ocTEtdqG1mIQww9rz2mxgHnT/view?usp=drivesdk" TargetMode="External"/><Relationship Id="rId3" Type="http://schemas.openxmlformats.org/officeDocument/2006/relationships/hyperlink" Target="https://drive.google.com/file/d/1Ub4vtABABfDE7VB113iPWzcUTr8SPR9o/view?usp=drivesdk" TargetMode="External"/><Relationship Id="rId214" Type="http://schemas.openxmlformats.org/officeDocument/2006/relationships/hyperlink" Target="https://drive.google.com/file/d/16rFylExK_g43AKQAx_NReWFb0-0wB8hi/view?usp=drivesdk" TargetMode="External"/><Relationship Id="rId235" Type="http://schemas.openxmlformats.org/officeDocument/2006/relationships/hyperlink" Target="https://drive.google.com/file/d/1aTdPaieWhJz3LlWycWJIrZUJjZIeCXNZ/view?usp=drivesdk" TargetMode="External"/><Relationship Id="rId256" Type="http://schemas.openxmlformats.org/officeDocument/2006/relationships/hyperlink" Target="https://drive.google.com/file/d/1g1prBP6Bi-xq4SdJssMLrwEyfMsyEfH8/view?usp=drivesdk" TargetMode="External"/><Relationship Id="rId277" Type="http://schemas.openxmlformats.org/officeDocument/2006/relationships/hyperlink" Target="https://drive.google.com/file/d/1kf7roACTYrytLYoHxdQWmbujZndpw6xv/view?usp=drivesdk" TargetMode="External"/><Relationship Id="rId298" Type="http://schemas.openxmlformats.org/officeDocument/2006/relationships/hyperlink" Target="https://drive.google.com/file/d/10az_wEDxC7PpHfPfNJszo8-pvAzIV-55/view?usp=drivesdk" TargetMode="External"/><Relationship Id="rId400" Type="http://schemas.openxmlformats.org/officeDocument/2006/relationships/hyperlink" Target="https://drive.google.com/file/d/1ivezPILQKVGBva-qSJqPtPDSIGC_4Hsa/view?usp=drivesdk" TargetMode="External"/><Relationship Id="rId421" Type="http://schemas.openxmlformats.org/officeDocument/2006/relationships/hyperlink" Target="https://drive.google.com/file/d/131yLYhb817LFyjEqImi2kSlGqkcoH6fC/view?usp=drivesdk" TargetMode="External"/><Relationship Id="rId442" Type="http://schemas.openxmlformats.org/officeDocument/2006/relationships/hyperlink" Target="https://drive.google.com/file/d/1PCEWC50LqigLBVAQkuNG_m0amrecHeVQ/view?usp=drivesdk" TargetMode="External"/><Relationship Id="rId463" Type="http://schemas.openxmlformats.org/officeDocument/2006/relationships/hyperlink" Target="https://drive.google.com/file/d/1vqkS1TynMoBGn0OoPlf_oW9nKeS1-yKA/view?usp=drivesdk" TargetMode="External"/><Relationship Id="rId484" Type="http://schemas.openxmlformats.org/officeDocument/2006/relationships/hyperlink" Target="https://drive.google.com/file/d/1swQMKgBoEGhS0_spnh-fUNrGH1kY55me/view?usp=drivesdk" TargetMode="External"/><Relationship Id="rId519" Type="http://schemas.openxmlformats.org/officeDocument/2006/relationships/hyperlink" Target="https://drive.google.com/file/d/1IVwEnJZhs21diGBAtxXstZ9bmi59zof_/view?usp=drivesdk" TargetMode="External"/><Relationship Id="rId670" Type="http://schemas.openxmlformats.org/officeDocument/2006/relationships/hyperlink" Target="https://drive.google.com/file/d/11mionz0sia-eOE_AmfUxNqvnd-cwgxu2/view?usp=drivesdk" TargetMode="External"/><Relationship Id="rId116" Type="http://schemas.openxmlformats.org/officeDocument/2006/relationships/hyperlink" Target="https://drive.google.com/file/d/1YcEI687KUuQawDRfWsJlLO6n390idCAh/view?usp=drivesdk" TargetMode="External"/><Relationship Id="rId137" Type="http://schemas.openxmlformats.org/officeDocument/2006/relationships/hyperlink" Target="https://drive.google.com/file/d/1fYpVtTR3yzdAigVXSwuep592JntTIbnu/view?usp=drivesdk" TargetMode="External"/><Relationship Id="rId158" Type="http://schemas.openxmlformats.org/officeDocument/2006/relationships/hyperlink" Target="https://drive.google.com/file/d/1BXsXy4sf1ZeSAVzr3Zd24Av1RiSzaif3/view?usp=drivesdk" TargetMode="External"/><Relationship Id="rId302" Type="http://schemas.openxmlformats.org/officeDocument/2006/relationships/hyperlink" Target="https://drive.google.com/file/d/1p23mFZkq8sUzXC4Y9tE4s089TuXnrXlh/view?usp=drivesdk" TargetMode="External"/><Relationship Id="rId323" Type="http://schemas.openxmlformats.org/officeDocument/2006/relationships/hyperlink" Target="https://drive.google.com/file/d/1RlBWWCnUqaaa6wDafrwcPicKZ20-EfAK/view?usp=drivesdk" TargetMode="External"/><Relationship Id="rId344" Type="http://schemas.openxmlformats.org/officeDocument/2006/relationships/hyperlink" Target="https://drive.google.com/file/d/17Og1M0MiCZNC48Sg8Vcx95xylTW64Zwh/view?usp=drivesdk" TargetMode="External"/><Relationship Id="rId530" Type="http://schemas.openxmlformats.org/officeDocument/2006/relationships/hyperlink" Target="https://drive.google.com/file/d/1fhf__QF0wsynfV9SK4kUOBxAOzFNhGs0/view?usp=drivesdk" TargetMode="External"/><Relationship Id="rId20" Type="http://schemas.openxmlformats.org/officeDocument/2006/relationships/hyperlink" Target="https://drive.google.com/file/d/1zsVTo55JfFEPuNmpWxKMYHOMzTBkh6Mt/view?usp=drivesdk" TargetMode="External"/><Relationship Id="rId41" Type="http://schemas.openxmlformats.org/officeDocument/2006/relationships/hyperlink" Target="https://drive.google.com/file/d/1jab52TR5KNSp0TA2jVaXacvY_ccAWePe/view?usp=drivesdk" TargetMode="External"/><Relationship Id="rId62" Type="http://schemas.openxmlformats.org/officeDocument/2006/relationships/hyperlink" Target="https://drive.google.com/file/d/18kBibx-B-ND3Tb0fH5abZGLOsjq1xeWF/view?usp=drivesdk" TargetMode="External"/><Relationship Id="rId83" Type="http://schemas.openxmlformats.org/officeDocument/2006/relationships/hyperlink" Target="https://drive.google.com/file/d/1pFVM-SNrV9inu0DVdYrhdlpfWs92fqk6/view?usp=drivesdk" TargetMode="External"/><Relationship Id="rId179" Type="http://schemas.openxmlformats.org/officeDocument/2006/relationships/hyperlink" Target="https://drive.google.com/file/d/1xMz4ZKYZC3oZ0fLP0AIkI36DulXYAjBp/view?usp=drivesdk" TargetMode="External"/><Relationship Id="rId365" Type="http://schemas.openxmlformats.org/officeDocument/2006/relationships/hyperlink" Target="https://drive.google.com/file/d/1_xUv0fAG6GwPQ54GCOGqRczgb7TMA16q/view?usp=drivesdk" TargetMode="External"/><Relationship Id="rId386" Type="http://schemas.openxmlformats.org/officeDocument/2006/relationships/hyperlink" Target="https://drive.google.com/file/d/1krBsOHlG5kGOXZK58xWB6ajsHfANrgdW/view?usp=drivesdk" TargetMode="External"/><Relationship Id="rId551" Type="http://schemas.openxmlformats.org/officeDocument/2006/relationships/hyperlink" Target="https://drive.google.com/file/d/1P2OY-UVcsvwNYOdkgrII8g_QeCQh-_DE/view?usp=drivesdk" TargetMode="External"/><Relationship Id="rId572" Type="http://schemas.openxmlformats.org/officeDocument/2006/relationships/hyperlink" Target="https://drive.google.com/file/d/16JRQZoSr-cr2izwAvlHf2ROmed6rjQv5/view?usp=drivesdk" TargetMode="External"/><Relationship Id="rId593" Type="http://schemas.openxmlformats.org/officeDocument/2006/relationships/hyperlink" Target="https://drive.google.com/file/d/13bGA8qie1RTL37colGfueaug0RXQPRD3/view?usp=drivesdk" TargetMode="External"/><Relationship Id="rId607" Type="http://schemas.openxmlformats.org/officeDocument/2006/relationships/hyperlink" Target="https://drive.google.com/file/d/1FJTTW6fhuRbkxzG2D7sEpHwOyomXjINx/view?usp=drivesdk" TargetMode="External"/><Relationship Id="rId628" Type="http://schemas.openxmlformats.org/officeDocument/2006/relationships/hyperlink" Target="https://drive.google.com/file/d/1DkJKr2sqcdy41L5YEDmGq169w0SHB6Lb/view?usp=drivesdk" TargetMode="External"/><Relationship Id="rId649" Type="http://schemas.openxmlformats.org/officeDocument/2006/relationships/hyperlink" Target="https://drive.google.com/file/d/1KhCn5h1MIIQ_HcAqopFDhud9_2uCbiJz/view?usp=drivesdk" TargetMode="External"/><Relationship Id="rId190" Type="http://schemas.openxmlformats.org/officeDocument/2006/relationships/hyperlink" Target="https://drive.google.com/file/d/1f-rLnoXAjYBqNuw6X6B__ZRGvMR20v7p/view?usp=drivesdk" TargetMode="External"/><Relationship Id="rId204" Type="http://schemas.openxmlformats.org/officeDocument/2006/relationships/hyperlink" Target="https://drive.google.com/file/d/14XGzPnlrA6Cuu9kByFpxgsQKxYVvSCH7/view?usp=drivesdk" TargetMode="External"/><Relationship Id="rId225" Type="http://schemas.openxmlformats.org/officeDocument/2006/relationships/hyperlink" Target="https://drive.google.com/file/d/19YQMHjXX7gWanLp3u102p79WlV0q7CLm/view?usp=drivesdk" TargetMode="External"/><Relationship Id="rId246" Type="http://schemas.openxmlformats.org/officeDocument/2006/relationships/hyperlink" Target="https://drive.google.com/file/d/1dd48XgsPApyKwbBlm1tzRDjxHBCjPqUX/view?usp=drivesdk" TargetMode="External"/><Relationship Id="rId267" Type="http://schemas.openxmlformats.org/officeDocument/2006/relationships/hyperlink" Target="https://drive.google.com/file/d/1BYA4-EXmNrXU4AGlSjhmVT2Tf4rsY5oQ/view?usp=drivesdk" TargetMode="External"/><Relationship Id="rId288" Type="http://schemas.openxmlformats.org/officeDocument/2006/relationships/hyperlink" Target="https://drive.google.com/file/d/1ztbWOebwzRWcMc2PQJfsUac8STEDjiOg/view?usp=drivesdk" TargetMode="External"/><Relationship Id="rId411" Type="http://schemas.openxmlformats.org/officeDocument/2006/relationships/hyperlink" Target="https://drive.google.com/file/d/1maJqKvA_tzAjHatotfYwkh9ofBe1eUXj/view?usp=drivesdk" TargetMode="External"/><Relationship Id="rId432" Type="http://schemas.openxmlformats.org/officeDocument/2006/relationships/hyperlink" Target="https://drive.google.com/file/d/1KrQeQiXLMXlXUH__tTgHL1L4vEPVw2uq/view?usp=drivesdk" TargetMode="External"/><Relationship Id="rId453" Type="http://schemas.openxmlformats.org/officeDocument/2006/relationships/hyperlink" Target="https://drive.google.com/file/d/1DFxVn-UOGxcNCHeprN5-bYVvlkRwT207/view?usp=drivesdk" TargetMode="External"/><Relationship Id="rId474" Type="http://schemas.openxmlformats.org/officeDocument/2006/relationships/hyperlink" Target="https://drive.google.com/file/d/1u6RJS3JYk9m5d0zlgerK5uM8A22bcOVF/view?usp=drivesdk" TargetMode="External"/><Relationship Id="rId509" Type="http://schemas.openxmlformats.org/officeDocument/2006/relationships/hyperlink" Target="https://drive.google.com/file/d/1O2Ts4rsxEgUYBsqS85uJZHXFRLZUffzy/view?usp=drivesdk" TargetMode="External"/><Relationship Id="rId660" Type="http://schemas.openxmlformats.org/officeDocument/2006/relationships/hyperlink" Target="https://drive.google.com/file/d/1wf8YtFzEGgTq1fxRELJd_-FflShh1-go/view?usp=drivesdk" TargetMode="External"/><Relationship Id="rId106" Type="http://schemas.openxmlformats.org/officeDocument/2006/relationships/hyperlink" Target="https://drive.google.com/file/d/10SM0iSLFl3QiWw_wJuXJjFtbqkIHx5z3/view?usp=drivesdk" TargetMode="External"/><Relationship Id="rId127" Type="http://schemas.openxmlformats.org/officeDocument/2006/relationships/hyperlink" Target="https://drive.google.com/file/d/1th1eFMYtizNwybIMxaX-IpEccxZv4zMU/view?usp=drivesdk" TargetMode="External"/><Relationship Id="rId313" Type="http://schemas.openxmlformats.org/officeDocument/2006/relationships/hyperlink" Target="https://drive.google.com/file/d/1Y1zY3ZZiI5pMDIfENcbH2t8m9-Qd2PZ2/view?usp=drivesdk" TargetMode="External"/><Relationship Id="rId495" Type="http://schemas.openxmlformats.org/officeDocument/2006/relationships/hyperlink" Target="https://drive.google.com/file/d/10KgVx_qAeZJJ693uONpJ2XEUq_h_YcV7/view?usp=drivesdk" TargetMode="External"/><Relationship Id="rId681" Type="http://schemas.openxmlformats.org/officeDocument/2006/relationships/hyperlink" Target="https://drive.google.com/file/d/1rH6Z-wwiYzd2YApYX4Y3nRlAg9BYCv83/view?usp=drivesdk" TargetMode="External"/><Relationship Id="rId10" Type="http://schemas.openxmlformats.org/officeDocument/2006/relationships/hyperlink" Target="https://drive.google.com/file/d/11IKVY7W0rCXiwzz38LqJ5lLyKpIMxO1i/view?usp=drivesdk" TargetMode="External"/><Relationship Id="rId31" Type="http://schemas.openxmlformats.org/officeDocument/2006/relationships/hyperlink" Target="https://drive.google.com/file/d/1v-cNCyxxmQbqqNB3UQmH-Zuu7bTguVoZ/view?usp=drivesdk" TargetMode="External"/><Relationship Id="rId52" Type="http://schemas.openxmlformats.org/officeDocument/2006/relationships/hyperlink" Target="https://drive.google.com/file/d/1_fLCTaXfK0_PJ4fOmFBDe8prhk3Uwsuz/view?usp=drivesdk" TargetMode="External"/><Relationship Id="rId73" Type="http://schemas.openxmlformats.org/officeDocument/2006/relationships/hyperlink" Target="https://drive.google.com/file/d/1QLgGq_8HUG11JXbaTJi7H4Nmw7LQWe62/view?usp=drivesdk" TargetMode="External"/><Relationship Id="rId94" Type="http://schemas.openxmlformats.org/officeDocument/2006/relationships/hyperlink" Target="https://drive.google.com/file/d/19dnKHkz7dmYoPRUuq6XP6UwNHbG02-EB/view?usp=drivesdk" TargetMode="External"/><Relationship Id="rId148" Type="http://schemas.openxmlformats.org/officeDocument/2006/relationships/hyperlink" Target="https://drive.google.com/file/d/12EORxmEbl_Z4xK4TkKAForsflWupQ7Hg/view?usp=drivesdk" TargetMode="External"/><Relationship Id="rId169" Type="http://schemas.openxmlformats.org/officeDocument/2006/relationships/hyperlink" Target="https://drive.google.com/file/d/1zqtoOmwRombm1De9qfl8kNvDrb_ltkml/view?usp=drivesdk" TargetMode="External"/><Relationship Id="rId334" Type="http://schemas.openxmlformats.org/officeDocument/2006/relationships/hyperlink" Target="https://drive.google.com/file/d/1-wgH6BHNBNvMGp4f479Rzj56WhZYPYSn/view?usp=drivesdk" TargetMode="External"/><Relationship Id="rId355" Type="http://schemas.openxmlformats.org/officeDocument/2006/relationships/hyperlink" Target="https://drive.google.com/file/d/1FWPc-2PJbMVvDYCbljkDj_F0CVBKRhe9/view?usp=drivesdk" TargetMode="External"/><Relationship Id="rId376" Type="http://schemas.openxmlformats.org/officeDocument/2006/relationships/hyperlink" Target="https://drive.google.com/file/d/1a1pHyjwhMmP7T3gRBjYs1TI8i0HtrOgc/view?usp=drivesdk" TargetMode="External"/><Relationship Id="rId397" Type="http://schemas.openxmlformats.org/officeDocument/2006/relationships/hyperlink" Target="https://drive.google.com/file/d/1NayPWXNKT1YPQqb0KKmxT8m4FDLB1-7W/view?usp=drivesdk" TargetMode="External"/><Relationship Id="rId520" Type="http://schemas.openxmlformats.org/officeDocument/2006/relationships/hyperlink" Target="https://drive.google.com/file/d/1uRaH4naLLOnCoauB0_h2961fLJVToQRJ/view?usp=drivesdk" TargetMode="External"/><Relationship Id="rId541" Type="http://schemas.openxmlformats.org/officeDocument/2006/relationships/hyperlink" Target="https://drive.google.com/file/d/1BtNbAtwCi26m0mPixGfmJCROKAwIzWL1/view?usp=drivesdk" TargetMode="External"/><Relationship Id="rId562" Type="http://schemas.openxmlformats.org/officeDocument/2006/relationships/hyperlink" Target="https://drive.google.com/file/d/1BCKyFkcszZpUYXzTqUK38n626VkLvtWy/view?usp=drivesdk" TargetMode="External"/><Relationship Id="rId583" Type="http://schemas.openxmlformats.org/officeDocument/2006/relationships/hyperlink" Target="https://drive.google.com/file/d/1fGstpI-KU8IZtOsYfVVkpapA2yGyfmu8/view?usp=drivesdk" TargetMode="External"/><Relationship Id="rId618" Type="http://schemas.openxmlformats.org/officeDocument/2006/relationships/hyperlink" Target="https://drive.google.com/file/d/10hOlLMTYf9yg7ZqtuVu_1B909aY1HagT/view?usp=drivesdk" TargetMode="External"/><Relationship Id="rId639" Type="http://schemas.openxmlformats.org/officeDocument/2006/relationships/hyperlink" Target="https://drive.google.com/file/d/1NG_dKIoo2NAixZyv9SJI7b50eEWPuaP4/view?usp=drivesdk" TargetMode="External"/><Relationship Id="rId4" Type="http://schemas.openxmlformats.org/officeDocument/2006/relationships/hyperlink" Target="https://drive.google.com/file/d/1zyT0_0s9qa4T5qOZQKuZulp4qzaQMfXH/view?usp=drivesdk" TargetMode="External"/><Relationship Id="rId180" Type="http://schemas.openxmlformats.org/officeDocument/2006/relationships/hyperlink" Target="https://drive.google.com/file/d/1ADoT5a16PyiIP7EIKauvQt2A1DY3DggU/view?usp=drivesdk" TargetMode="External"/><Relationship Id="rId215" Type="http://schemas.openxmlformats.org/officeDocument/2006/relationships/hyperlink" Target="https://drive.google.com/file/d/1QG3aBXtiFtDNDTmdw5JCUUPoR86QuhiU/view?usp=drivesdk" TargetMode="External"/><Relationship Id="rId236" Type="http://schemas.openxmlformats.org/officeDocument/2006/relationships/hyperlink" Target="https://drive.google.com/file/d/1hi8-PkgoMp7kHQTP0S48T9Xxf8UDUZ5O/view?usp=drivesdk" TargetMode="External"/><Relationship Id="rId257" Type="http://schemas.openxmlformats.org/officeDocument/2006/relationships/hyperlink" Target="https://drive.google.com/file/d/1TAjJ2l5uYQyPaQAQiBew7u5uPj2-UAIQ/view?usp=drivesdk" TargetMode="External"/><Relationship Id="rId278" Type="http://schemas.openxmlformats.org/officeDocument/2006/relationships/hyperlink" Target="https://drive.google.com/file/d/1AP4Seqe_fwQi533OSWjsc89bvxOi-SbQ/view?usp=drivesdk" TargetMode="External"/><Relationship Id="rId401" Type="http://schemas.openxmlformats.org/officeDocument/2006/relationships/hyperlink" Target="https://drive.google.com/file/d/1Xhx2gpsPhmZPBo9g6_3M6ypz_NPZ7O9g/view?usp=drivesdk" TargetMode="External"/><Relationship Id="rId422" Type="http://schemas.openxmlformats.org/officeDocument/2006/relationships/hyperlink" Target="https://drive.google.com/file/d/1GxBUTBf8kirsUd_MyaQc0zF9N6mwoKJi/view?usp=drivesdk" TargetMode="External"/><Relationship Id="rId443" Type="http://schemas.openxmlformats.org/officeDocument/2006/relationships/hyperlink" Target="https://drive.google.com/file/d/1g-IuDZv3u6DZFwBUU7wdVP3WbAoqgFqD/view?usp=drivesdk" TargetMode="External"/><Relationship Id="rId464" Type="http://schemas.openxmlformats.org/officeDocument/2006/relationships/hyperlink" Target="https://drive.google.com/file/d/1QDyJDyy6_6oezIub8j8nSRjCsz0CsIAl/view?usp=drivesdk" TargetMode="External"/><Relationship Id="rId650" Type="http://schemas.openxmlformats.org/officeDocument/2006/relationships/hyperlink" Target="https://drive.google.com/file/d/1wUAyFEtpFNBhnEporHVifE6nLA31_Zut/view?usp=drivesdk" TargetMode="External"/><Relationship Id="rId303" Type="http://schemas.openxmlformats.org/officeDocument/2006/relationships/hyperlink" Target="https://drive.google.com/file/d/1HvYR9amoP57itryJkXhS3ASkmT6oSnHL/view?usp=drivesdk" TargetMode="External"/><Relationship Id="rId485" Type="http://schemas.openxmlformats.org/officeDocument/2006/relationships/hyperlink" Target="https://drive.google.com/file/d/1T2VLlED0LZE5DCD325epr-ZxyLiDyFAH/view?usp=drivesdk" TargetMode="External"/><Relationship Id="rId42" Type="http://schemas.openxmlformats.org/officeDocument/2006/relationships/hyperlink" Target="https://drive.google.com/file/d/1SISrU6GBX0oRPvaHOyCVH6lrDp0Eiqqu/view?usp=drivesdk" TargetMode="External"/><Relationship Id="rId84" Type="http://schemas.openxmlformats.org/officeDocument/2006/relationships/hyperlink" Target="https://drive.google.com/file/d/1hl1iZtM-lm09Lt6tMj7wMbyAewVD5L_k/view?usp=drivesdk" TargetMode="External"/><Relationship Id="rId138" Type="http://schemas.openxmlformats.org/officeDocument/2006/relationships/hyperlink" Target="https://drive.google.com/file/d/1MfPbiXbyp0lh9SrOkhzh8RhnKn01vwSY/view?usp=drivesdk" TargetMode="External"/><Relationship Id="rId345" Type="http://schemas.openxmlformats.org/officeDocument/2006/relationships/hyperlink" Target="https://drive.google.com/file/d/1YuSCDJvLTDZp5grErdQHTq--g0Ue9M9E/view?usp=drivesdk" TargetMode="External"/><Relationship Id="rId387" Type="http://schemas.openxmlformats.org/officeDocument/2006/relationships/hyperlink" Target="https://drive.google.com/file/d/1xsGAr6tCfgGqiKMQljyo7GzduFb5XXF1/view?usp=drivesdk" TargetMode="External"/><Relationship Id="rId510" Type="http://schemas.openxmlformats.org/officeDocument/2006/relationships/hyperlink" Target="https://drive.google.com/file/d/12T0_PGfv8QcAtV1saMi_dnLZzgjSJAZZ/view?usp=drivesdk" TargetMode="External"/><Relationship Id="rId552" Type="http://schemas.openxmlformats.org/officeDocument/2006/relationships/hyperlink" Target="https://drive.google.com/file/d/1SSVlCO2rZpLK3gInUQO51wgoWupCdBsH/view?usp=drivesdk" TargetMode="External"/><Relationship Id="rId594" Type="http://schemas.openxmlformats.org/officeDocument/2006/relationships/hyperlink" Target="https://drive.google.com/file/d/1GcP0NQFPDjISxbv3oUSpVUIZoQCICXMD/view?usp=drivesdk" TargetMode="External"/><Relationship Id="rId608" Type="http://schemas.openxmlformats.org/officeDocument/2006/relationships/hyperlink" Target="https://drive.google.com/file/d/1mdvmitsMFeSS-7Ws4aQ64Kkq6p5_KJGd/view?usp=drivesdk" TargetMode="External"/><Relationship Id="rId191" Type="http://schemas.openxmlformats.org/officeDocument/2006/relationships/hyperlink" Target="https://drive.google.com/file/d/1POYUP6U3S-ej_l3sanN0CN01hjuQ-buE/view?usp=drivesdk" TargetMode="External"/><Relationship Id="rId205" Type="http://schemas.openxmlformats.org/officeDocument/2006/relationships/hyperlink" Target="https://drive.google.com/file/d/1BFxd8k9ppukp0kXM-e73RxR_Uv1yKGww/view?usp=drivesdk" TargetMode="External"/><Relationship Id="rId247" Type="http://schemas.openxmlformats.org/officeDocument/2006/relationships/hyperlink" Target="https://drive.google.com/file/d/1WhSyyZvZ_xh2HubPrLWOe3dKpSsmTg2G/view?usp=drivesdk" TargetMode="External"/><Relationship Id="rId412" Type="http://schemas.openxmlformats.org/officeDocument/2006/relationships/hyperlink" Target="https://drive.google.com/file/d/16AoGXX6tOV9xm0mt-f2m7tF6r8kHvOKf/view?usp=drivesdk" TargetMode="External"/><Relationship Id="rId107" Type="http://schemas.openxmlformats.org/officeDocument/2006/relationships/hyperlink" Target="https://drive.google.com/file/d/1cnmhRkjTvIMwRO0BpxQC0oA8abV5y2aq/view?usp=drivesdk" TargetMode="External"/><Relationship Id="rId289" Type="http://schemas.openxmlformats.org/officeDocument/2006/relationships/hyperlink" Target="https://drive.google.com/file/d/1kUhsnpSfT8MFTWSaRWxzOuj3-_ue6sz0/view?usp=drivesdk" TargetMode="External"/><Relationship Id="rId454" Type="http://schemas.openxmlformats.org/officeDocument/2006/relationships/hyperlink" Target="https://drive.google.com/file/d/1kG4CnkzDyUmsa5GRiz07AzYfbawhzvLN/view?usp=drivesdk" TargetMode="External"/><Relationship Id="rId496" Type="http://schemas.openxmlformats.org/officeDocument/2006/relationships/hyperlink" Target="https://drive.google.com/file/d/1E1DlkEyBf6RqWkRv_rTaV9Koq1YFk_0m/view?usp=drivesdk" TargetMode="External"/><Relationship Id="rId661" Type="http://schemas.openxmlformats.org/officeDocument/2006/relationships/hyperlink" Target="https://drive.google.com/file/d/1MkpXSGJAI-Wkv3vzhdwSghJGUnGlb8HK/view?usp=drivesdk" TargetMode="External"/><Relationship Id="rId11" Type="http://schemas.openxmlformats.org/officeDocument/2006/relationships/hyperlink" Target="https://drive.google.com/file/d/1MUNRaUaDW02rZU7CVPwsbcW8EDtDyT3k/view?usp=drivesdk" TargetMode="External"/><Relationship Id="rId53" Type="http://schemas.openxmlformats.org/officeDocument/2006/relationships/hyperlink" Target="https://drive.google.com/file/d/1x-2Yu9-ZneHWs5ZrXcti3H3L0oKS3HUY/view?usp=drivesdk" TargetMode="External"/><Relationship Id="rId149" Type="http://schemas.openxmlformats.org/officeDocument/2006/relationships/hyperlink" Target="https://drive.google.com/file/d/1HFSikPUpNbqJCHX6HVTekxD2bKUNmJuF/view?usp=drivesdk" TargetMode="External"/><Relationship Id="rId314" Type="http://schemas.openxmlformats.org/officeDocument/2006/relationships/hyperlink" Target="https://drive.google.com/file/d/1pAaR_E6hEokQuOo7cI1ToHttRZsJCx51/view?usp=drivesdk" TargetMode="External"/><Relationship Id="rId356" Type="http://schemas.openxmlformats.org/officeDocument/2006/relationships/hyperlink" Target="https://drive.google.com/file/d/1xNAqZae56lcnUC1xghz_Ii76iH3ewtg0/view?usp=drivesdk" TargetMode="External"/><Relationship Id="rId398" Type="http://schemas.openxmlformats.org/officeDocument/2006/relationships/hyperlink" Target="https://drive.google.com/file/d/10l403n2nYC4LV5oa39DQOz2UJx1NJLsO/view?usp=drivesdk" TargetMode="External"/><Relationship Id="rId521" Type="http://schemas.openxmlformats.org/officeDocument/2006/relationships/hyperlink" Target="https://drive.google.com/file/d/1C03gFRs7mWcFWVsiv8B8FjT88jA20_KN/view?usp=drivesdk" TargetMode="External"/><Relationship Id="rId563" Type="http://schemas.openxmlformats.org/officeDocument/2006/relationships/hyperlink" Target="https://drive.google.com/file/d/1QmzKmuOAav-IuaNZj-gUrrbEdq2AhVU6/view?usp=drivesdk" TargetMode="External"/><Relationship Id="rId619" Type="http://schemas.openxmlformats.org/officeDocument/2006/relationships/hyperlink" Target="https://drive.google.com/file/d/1Jd9uMBEl7bNF5DrOJW__XJAKQPrCDJka/view?usp=drivesdk" TargetMode="External"/><Relationship Id="rId95" Type="http://schemas.openxmlformats.org/officeDocument/2006/relationships/hyperlink" Target="https://drive.google.com/file/d/13uo_yMfr5tsL8DrJR9R4jNa3uTY22IcJ/view?usp=drivesdk" TargetMode="External"/><Relationship Id="rId160" Type="http://schemas.openxmlformats.org/officeDocument/2006/relationships/hyperlink" Target="https://drive.google.com/file/d/1czaNWrRfeJkXIKJfHpcQJ8dmcWJoA9OY/view?usp=drivesdk" TargetMode="External"/><Relationship Id="rId216" Type="http://schemas.openxmlformats.org/officeDocument/2006/relationships/hyperlink" Target="https://drive.google.com/file/d/1M3BQNEfDwu0DDuzMK_ddmEmB6axRhBKE/view?usp=drivesdk" TargetMode="External"/><Relationship Id="rId423" Type="http://schemas.openxmlformats.org/officeDocument/2006/relationships/hyperlink" Target="https://drive.google.com/file/d/1_RbWOTqdyBgv62AFhIgTkvqExa4g2S7f/view?usp=drivesdk" TargetMode="External"/><Relationship Id="rId258" Type="http://schemas.openxmlformats.org/officeDocument/2006/relationships/hyperlink" Target="https://drive.google.com/file/d/1crKtRB_HobnrmY1PLKtIsXRB7w0aHqB_/view?usp=drivesdk" TargetMode="External"/><Relationship Id="rId465" Type="http://schemas.openxmlformats.org/officeDocument/2006/relationships/hyperlink" Target="https://drive.google.com/file/d/1qwyonoeJhF0ncKbSlZLndbBUudjtyuuR/view?usp=drivesdk" TargetMode="External"/><Relationship Id="rId630" Type="http://schemas.openxmlformats.org/officeDocument/2006/relationships/hyperlink" Target="https://drive.google.com/file/d/14NfpcCWsvy4Yz2vza6rQXAvUqpt6MgCM/view?usp=drivesdk" TargetMode="External"/><Relationship Id="rId672" Type="http://schemas.openxmlformats.org/officeDocument/2006/relationships/hyperlink" Target="https://drive.google.com/file/d/1SN2jNhm6C02Ra_XPY8-gp0UA4cXFiM4b/view?usp=drivesdk" TargetMode="External"/><Relationship Id="rId22" Type="http://schemas.openxmlformats.org/officeDocument/2006/relationships/hyperlink" Target="https://drive.google.com/file/d/1vLc_eyYyTftzthRD2VlV5h2pMoaO3ZOw/view?usp=drivesdk" TargetMode="External"/><Relationship Id="rId64" Type="http://schemas.openxmlformats.org/officeDocument/2006/relationships/hyperlink" Target="https://drive.google.com/file/d/1AwGYiSXYucLUkupZPTDsaU00JV5YvFbD/view?usp=drivesdk" TargetMode="External"/><Relationship Id="rId118" Type="http://schemas.openxmlformats.org/officeDocument/2006/relationships/hyperlink" Target="https://drive.google.com/file/d/1zS75XRFZujmr9dOlC8t5cuwobOz8DWsw/view?usp=drivesdk" TargetMode="External"/><Relationship Id="rId325" Type="http://schemas.openxmlformats.org/officeDocument/2006/relationships/hyperlink" Target="https://drive.google.com/file/d/1v-iOER8ljOMfcUSpKT9iZOnKJM9FHtjH/view?usp=drivesdk" TargetMode="External"/><Relationship Id="rId367" Type="http://schemas.openxmlformats.org/officeDocument/2006/relationships/hyperlink" Target="https://drive.google.com/file/d/1T5-unTn-Kp-MqdAxmvwk8OIeEkgdTe8s/view?usp=drivesdk" TargetMode="External"/><Relationship Id="rId532" Type="http://schemas.openxmlformats.org/officeDocument/2006/relationships/hyperlink" Target="https://drive.google.com/file/d/1eqRrKL_j-45xRSJxbtzN_72C1gbWpY3X/view?usp=drivesdk" TargetMode="External"/><Relationship Id="rId574" Type="http://schemas.openxmlformats.org/officeDocument/2006/relationships/hyperlink" Target="https://drive.google.com/file/d/1dCCdPCuJD__-3pTFSHd6vPp7ZEsA8ZxO/view?usp=drivesdk" TargetMode="External"/><Relationship Id="rId171" Type="http://schemas.openxmlformats.org/officeDocument/2006/relationships/hyperlink" Target="https://drive.google.com/file/d/1tKtaPeS1ijd7Qq5P2XbisLdv45I-7uy1/view?usp=drivesdk" TargetMode="External"/><Relationship Id="rId227" Type="http://schemas.openxmlformats.org/officeDocument/2006/relationships/hyperlink" Target="https://drive.google.com/file/d/1EcfUs3d9WqPX7pTct_XzRHwEpV0usvKM/view?usp=drivesdk" TargetMode="External"/><Relationship Id="rId269" Type="http://schemas.openxmlformats.org/officeDocument/2006/relationships/hyperlink" Target="https://drive.google.com/file/d/1Awf977cGspkhM-GXyiKiewkKljimc9no/view?usp=drivesdk" TargetMode="External"/><Relationship Id="rId434" Type="http://schemas.openxmlformats.org/officeDocument/2006/relationships/hyperlink" Target="https://drive.google.com/file/d/1QHIHhWcJzvIlaa_w_XDZbJYH0ip-I4mc/view?usp=drivesdk" TargetMode="External"/><Relationship Id="rId476" Type="http://schemas.openxmlformats.org/officeDocument/2006/relationships/hyperlink" Target="https://drive.google.com/file/d/1jwO5yveqFW7Jp3PkL0teOW3y5mvxe_pb/view?usp=drivesdk" TargetMode="External"/><Relationship Id="rId641" Type="http://schemas.openxmlformats.org/officeDocument/2006/relationships/hyperlink" Target="https://drive.google.com/file/d/18Qtvc9kT0SFHjqekUTpU2grRg6K8CbyF/view?usp=drivesdk" TargetMode="External"/><Relationship Id="rId683" Type="http://schemas.openxmlformats.org/officeDocument/2006/relationships/hyperlink" Target="https://drive.google.com/file/d/1kejkFJwGfd2fvNApYtbmuYxayviizoJw/view?usp=drivesdk" TargetMode="External"/><Relationship Id="rId33" Type="http://schemas.openxmlformats.org/officeDocument/2006/relationships/hyperlink" Target="https://drive.google.com/file/d/1oDBxv_R6_Ev76_ybgMy2_r5pbi_FPE5N/view?usp=drivesdk" TargetMode="External"/><Relationship Id="rId129" Type="http://schemas.openxmlformats.org/officeDocument/2006/relationships/hyperlink" Target="https://drive.google.com/file/d/1ELbWXZLitxZ4E-a3AO_2nObC_J_p-Sc3/view?usp=drivesdk" TargetMode="External"/><Relationship Id="rId280" Type="http://schemas.openxmlformats.org/officeDocument/2006/relationships/hyperlink" Target="https://drive.google.com/file/d/1R14Nwv0v6AlNTLvJFK7pcQuvj9H2swwY/view?usp=drivesdk" TargetMode="External"/><Relationship Id="rId336" Type="http://schemas.openxmlformats.org/officeDocument/2006/relationships/hyperlink" Target="https://drive.google.com/file/d/1-HXfrsJk8Ox1eix7QWR6YZlvA7bfXe2V/view?usp=drivesdk" TargetMode="External"/><Relationship Id="rId501" Type="http://schemas.openxmlformats.org/officeDocument/2006/relationships/hyperlink" Target="https://drive.google.com/file/d/1T-tvUfaJCWNssJ6OVf0irpfeAFUCrP9J/view?usp=drivesdk" TargetMode="External"/><Relationship Id="rId543" Type="http://schemas.openxmlformats.org/officeDocument/2006/relationships/hyperlink" Target="https://drive.google.com/file/d/1jMo_QKaLh6hNUThm7Do4gc6ieFA8PsNX/view?usp=drivesdk" TargetMode="External"/><Relationship Id="rId75" Type="http://schemas.openxmlformats.org/officeDocument/2006/relationships/hyperlink" Target="https://drive.google.com/file/d/1SgFiecW8eNkG5VFux38HOveYVUj6cJXa/view?usp=drivesdk" TargetMode="External"/><Relationship Id="rId140" Type="http://schemas.openxmlformats.org/officeDocument/2006/relationships/hyperlink" Target="https://drive.google.com/file/d/1HxacrjxlMl0gQhQBGxhV2yRNXerWIP1n/view?usp=drivesdk" TargetMode="External"/><Relationship Id="rId182" Type="http://schemas.openxmlformats.org/officeDocument/2006/relationships/hyperlink" Target="https://drive.google.com/file/d/1GxL12i3g7FclCyjo0vR3XJZCFh5CCHEi/view?usp=drivesdk" TargetMode="External"/><Relationship Id="rId378" Type="http://schemas.openxmlformats.org/officeDocument/2006/relationships/hyperlink" Target="https://drive.google.com/file/d/1FptIMFZ_kmGX8J-iLYe04BG0ol1jSGgP/view?usp=drivesdk" TargetMode="External"/><Relationship Id="rId403" Type="http://schemas.openxmlformats.org/officeDocument/2006/relationships/hyperlink" Target="https://drive.google.com/file/d/1wsqd16VN6w7ffeIQvAzgfUN24FUPEkwv/view?usp=drivesdk" TargetMode="External"/><Relationship Id="rId585" Type="http://schemas.openxmlformats.org/officeDocument/2006/relationships/hyperlink" Target="https://drive.google.com/file/d/1_wtZKEbH_Rqqw5M8CxAYQ1Toxj5CNC-h/view?usp=drivesdk" TargetMode="External"/><Relationship Id="rId6" Type="http://schemas.openxmlformats.org/officeDocument/2006/relationships/hyperlink" Target="https://drive.google.com/file/d/1izQ-MQSIYoqqc0VOBb3PaQwDvFOzHl9x/view?usp=drivesdk" TargetMode="External"/><Relationship Id="rId238" Type="http://schemas.openxmlformats.org/officeDocument/2006/relationships/hyperlink" Target="https://drive.google.com/file/d/1n1YC2xNswdie_ti9eJpEKZ5TlqUsHDZa/view?usp=drivesdk" TargetMode="External"/><Relationship Id="rId445" Type="http://schemas.openxmlformats.org/officeDocument/2006/relationships/hyperlink" Target="https://drive.google.com/file/d/1bbuxH1b0yb_s7CtNS9EPhJetr1nfT4lc/view?usp=drivesdk" TargetMode="External"/><Relationship Id="rId487" Type="http://schemas.openxmlformats.org/officeDocument/2006/relationships/hyperlink" Target="https://drive.google.com/file/d/11hmGSpE-SyPBsvYYmG7QbmefD58vBDTk/view?usp=drivesdk" TargetMode="External"/><Relationship Id="rId610" Type="http://schemas.openxmlformats.org/officeDocument/2006/relationships/hyperlink" Target="https://drive.google.com/file/d/1fsKhirkU0Q_IJPvqbE8xaso0IbynU7H-/view?usp=drivesdk" TargetMode="External"/><Relationship Id="rId652" Type="http://schemas.openxmlformats.org/officeDocument/2006/relationships/hyperlink" Target="https://drive.google.com/file/d/1IiNP1bNjdqyXxrX3g_PzglplF11WCPQ-/view?usp=drivesdk" TargetMode="External"/><Relationship Id="rId291" Type="http://schemas.openxmlformats.org/officeDocument/2006/relationships/hyperlink" Target="https://drive.google.com/file/d/1gXFrCptKcos-6SHPFLnAuSD1W20wHELU/view?usp=drivesdk" TargetMode="External"/><Relationship Id="rId305" Type="http://schemas.openxmlformats.org/officeDocument/2006/relationships/hyperlink" Target="https://drive.google.com/file/d/1VcU61Q4CPXw51IXxttnC68S8PjN9VKpQ/view?usp=drivesdk" TargetMode="External"/><Relationship Id="rId347" Type="http://schemas.openxmlformats.org/officeDocument/2006/relationships/hyperlink" Target="https://drive.google.com/file/d/1Cu1R-wMZJvXVsc4pvk8izKX06EgGkeM0/view?usp=drivesdk" TargetMode="External"/><Relationship Id="rId512" Type="http://schemas.openxmlformats.org/officeDocument/2006/relationships/hyperlink" Target="https://drive.google.com/file/d/1N4YdS9st8HFC6qLLjKHWA9AP-ogpz4XG/view?usp=drivesdk" TargetMode="External"/><Relationship Id="rId44" Type="http://schemas.openxmlformats.org/officeDocument/2006/relationships/hyperlink" Target="https://drive.google.com/file/d/1as0hXKtNLko6dX2BHQ52vO6I7SMEePX1/view?usp=drivesdk" TargetMode="External"/><Relationship Id="rId86" Type="http://schemas.openxmlformats.org/officeDocument/2006/relationships/hyperlink" Target="https://drive.google.com/file/d/1DssHbWsfzgoURNvkemSl1l0ZhP601Tda/view?usp=drivesdk" TargetMode="External"/><Relationship Id="rId151" Type="http://schemas.openxmlformats.org/officeDocument/2006/relationships/hyperlink" Target="https://drive.google.com/file/d/1bmNc-UVQVFpnmQWm1aBuux7ERI80Pv3Z/view?usp=drivesdk" TargetMode="External"/><Relationship Id="rId389" Type="http://schemas.openxmlformats.org/officeDocument/2006/relationships/hyperlink" Target="https://drive.google.com/file/d/1B0Xx2GRMAmn8EQ6hRqYQLIbtcUkGqd8U/view?usp=drivesdk" TargetMode="External"/><Relationship Id="rId554" Type="http://schemas.openxmlformats.org/officeDocument/2006/relationships/hyperlink" Target="https://drive.google.com/file/d/1OiL02BuASjkQ5D72CpdwkA78Sli64L6V/view?usp=drivesdk" TargetMode="External"/><Relationship Id="rId596" Type="http://schemas.openxmlformats.org/officeDocument/2006/relationships/hyperlink" Target="https://drive.google.com/file/d/17T_g5_-GcrQB84lc9AmNE6yOzAq2oOee/view?usp=drivesdk" TargetMode="External"/><Relationship Id="rId193" Type="http://schemas.openxmlformats.org/officeDocument/2006/relationships/hyperlink" Target="https://drive.google.com/file/d/1CbqFvvH4I5a4IZEQtk6B93Y-UjrNtuBg/view?usp=drivesdk" TargetMode="External"/><Relationship Id="rId207" Type="http://schemas.openxmlformats.org/officeDocument/2006/relationships/hyperlink" Target="https://drive.google.com/file/d/1C4AvP5LLsbIwlnSdu2roSraDLbiZg0zs/view?usp=drivesdk" TargetMode="External"/><Relationship Id="rId249" Type="http://schemas.openxmlformats.org/officeDocument/2006/relationships/hyperlink" Target="https://drive.google.com/file/d/1q7xI3YslnYJ8IlwO9QerXKQT3IJIIluT/view?usp=drivesdk" TargetMode="External"/><Relationship Id="rId414" Type="http://schemas.openxmlformats.org/officeDocument/2006/relationships/hyperlink" Target="https://drive.google.com/file/d/1Vpdr3GX2dNBGjZTdPt8Mx707ZB-PmL6t/view?usp=drivesdk" TargetMode="External"/><Relationship Id="rId456" Type="http://schemas.openxmlformats.org/officeDocument/2006/relationships/hyperlink" Target="https://drive.google.com/file/d/1wCslHt4X3w8ZekkKVbM9GScmtEojZeor/view?usp=drivesdk" TargetMode="External"/><Relationship Id="rId498" Type="http://schemas.openxmlformats.org/officeDocument/2006/relationships/hyperlink" Target="https://drive.google.com/file/d/1N1gCsEAfQnzn-Yt073KbAaseKjP6x3UC/view?usp=drivesdk" TargetMode="External"/><Relationship Id="rId621" Type="http://schemas.openxmlformats.org/officeDocument/2006/relationships/hyperlink" Target="https://drive.google.com/file/d/1ipKgkTWMu_S34zXPEuTtZlf9NevEUU-l/view?usp=drivesdk" TargetMode="External"/><Relationship Id="rId663" Type="http://schemas.openxmlformats.org/officeDocument/2006/relationships/hyperlink" Target="https://drive.google.com/file/d/18d6KT3PBLxXbVlhuEQnOJV7lwkMkt7MW/view?usp=drivesdk" TargetMode="External"/><Relationship Id="rId13" Type="http://schemas.openxmlformats.org/officeDocument/2006/relationships/hyperlink" Target="https://drive.google.com/file/d/1ozCBnkFbRrxWQIWi5Hp2Pfq1FP4M2E1N/view?usp=drivesdk" TargetMode="External"/><Relationship Id="rId109" Type="http://schemas.openxmlformats.org/officeDocument/2006/relationships/hyperlink" Target="https://drive.google.com/file/d/1XYTgB2XCQX9oAN-SSMFhTP-cUaYgVlBX/view?usp=drivesdk" TargetMode="External"/><Relationship Id="rId260" Type="http://schemas.openxmlformats.org/officeDocument/2006/relationships/hyperlink" Target="https://drive.google.com/file/d/1jMbr3tYCwBc7sBs-mLi65obM-dZfuMSe/view?usp=drivesdk" TargetMode="External"/><Relationship Id="rId316" Type="http://schemas.openxmlformats.org/officeDocument/2006/relationships/hyperlink" Target="https://drive.google.com/file/d/18HDIvMeGUDYNRaKphDcFNVy1DTezgGlA/view?usp=drivesdk" TargetMode="External"/><Relationship Id="rId523" Type="http://schemas.openxmlformats.org/officeDocument/2006/relationships/hyperlink" Target="https://drive.google.com/file/d/1olFZbK-fzaEZls4cMTVJOEK0an4oAycs/view?usp=drivesdk" TargetMode="External"/><Relationship Id="rId55" Type="http://schemas.openxmlformats.org/officeDocument/2006/relationships/hyperlink" Target="https://drive.google.com/file/d/1wKHRlEofS7SloXzMpPfmYtS6sOj1Pip_/view?usp=drivesdk" TargetMode="External"/><Relationship Id="rId97" Type="http://schemas.openxmlformats.org/officeDocument/2006/relationships/hyperlink" Target="https://drive.google.com/file/d/1aIbgEpHby0oUENwBF8nKbu8-vPsgaBFr/view?usp=drivesdk" TargetMode="External"/><Relationship Id="rId120" Type="http://schemas.openxmlformats.org/officeDocument/2006/relationships/hyperlink" Target="https://drive.google.com/file/d/1UcDs-p3GQjxCMlQCCu5TaqhyuNdG3so5/view?usp=drivesdk" TargetMode="External"/><Relationship Id="rId358" Type="http://schemas.openxmlformats.org/officeDocument/2006/relationships/hyperlink" Target="https://drive.google.com/file/d/1XrTIK-8_L8CwKg-4-0VJi0s01bKm3bmK/view?usp=drivesdk" TargetMode="External"/><Relationship Id="rId565" Type="http://schemas.openxmlformats.org/officeDocument/2006/relationships/hyperlink" Target="https://drive.google.com/file/d/1Z_k3xkTSdLYX-CTCA88A1YjXCEUMbldJ/view?usp=drivesdk" TargetMode="External"/><Relationship Id="rId162" Type="http://schemas.openxmlformats.org/officeDocument/2006/relationships/hyperlink" Target="https://drive.google.com/file/d/1B0Zo-BAHsEMvPsWvT_SX6HJotO-nEJgM/view?usp=drivesdk" TargetMode="External"/><Relationship Id="rId218" Type="http://schemas.openxmlformats.org/officeDocument/2006/relationships/hyperlink" Target="https://drive.google.com/file/d/1cBOqIld4iUCtg81axZDyzYcD3qGVvs2Z/view?usp=drivesdk" TargetMode="External"/><Relationship Id="rId425" Type="http://schemas.openxmlformats.org/officeDocument/2006/relationships/hyperlink" Target="https://drive.google.com/file/d/1yKhtrdQ9PGQq-2OUhbORm_UfxCuy4NOK/view?usp=drivesdk" TargetMode="External"/><Relationship Id="rId467" Type="http://schemas.openxmlformats.org/officeDocument/2006/relationships/hyperlink" Target="https://drive.google.com/file/d/15nzEQWiMsmlsM0me0N1lo_ZIxj-IKcAQ/view?usp=drivesdk" TargetMode="External"/><Relationship Id="rId632" Type="http://schemas.openxmlformats.org/officeDocument/2006/relationships/hyperlink" Target="https://drive.google.com/file/d/1_rXjFUK2niIjalPBZKPEIiZnpPirrqhp/view?usp=drivesdk" TargetMode="External"/><Relationship Id="rId271" Type="http://schemas.openxmlformats.org/officeDocument/2006/relationships/hyperlink" Target="https://drive.google.com/file/d/10r0KMvhdsvoBmMRPB1nuE6SET7yZlH0C/view?usp=drivesdk" TargetMode="External"/><Relationship Id="rId674" Type="http://schemas.openxmlformats.org/officeDocument/2006/relationships/hyperlink" Target="https://drive.google.com/file/d/1_-47Zn68DJ0sLwOajrBvPfVcwwOwkIMX/view?usp=drivesdk" TargetMode="External"/><Relationship Id="rId24" Type="http://schemas.openxmlformats.org/officeDocument/2006/relationships/hyperlink" Target="https://drive.google.com/file/d/1kw2j_Mi1YdUWXGVY8T3WaiIlxaH3KpTx/view?usp=drivesdk" TargetMode="External"/><Relationship Id="rId66" Type="http://schemas.openxmlformats.org/officeDocument/2006/relationships/hyperlink" Target="https://drive.google.com/file/d/1ZiPE4UQ1CjEZe0RW71_65xtXtArwv5L5/view?usp=drivesdk" TargetMode="External"/><Relationship Id="rId131" Type="http://schemas.openxmlformats.org/officeDocument/2006/relationships/hyperlink" Target="https://drive.google.com/file/d/1-0jiYLX7pG03u6ElnTX2B7_eZVUXSeAr/view?usp=drivesdk" TargetMode="External"/><Relationship Id="rId327" Type="http://schemas.openxmlformats.org/officeDocument/2006/relationships/hyperlink" Target="https://drive.google.com/file/d/14OEbk-jPXWJ53KCKwvaMotNikxdnqfLz/view?usp=drivesdk" TargetMode="External"/><Relationship Id="rId369" Type="http://schemas.openxmlformats.org/officeDocument/2006/relationships/hyperlink" Target="https://drive.google.com/file/d/1Xa6lou1dAmowR-UKcJ3WsLlF_rGwbE1-/view?usp=drivesdk" TargetMode="External"/><Relationship Id="rId534" Type="http://schemas.openxmlformats.org/officeDocument/2006/relationships/hyperlink" Target="https://drive.google.com/file/d/1e37uK0t2S5KVO8cUz-ws5Ie1Qc4ck-17/view?usp=drivesdk" TargetMode="External"/><Relationship Id="rId576" Type="http://schemas.openxmlformats.org/officeDocument/2006/relationships/hyperlink" Target="https://drive.google.com/file/d/1NZJ6jDRpwIt_m5zGESi2d8DXw92SJIY7/view?usp=drivesdk" TargetMode="External"/><Relationship Id="rId173" Type="http://schemas.openxmlformats.org/officeDocument/2006/relationships/hyperlink" Target="https://drive.google.com/file/d/1I-es36ufFcXwcPbbV3GUnWalvpUfxrvj/view?usp=drivesdk" TargetMode="External"/><Relationship Id="rId229" Type="http://schemas.openxmlformats.org/officeDocument/2006/relationships/hyperlink" Target="https://drive.google.com/file/d/126MqHbfAMLS0qkxxUPOW1PcAu0yGclbN/view?usp=drivesdk" TargetMode="External"/><Relationship Id="rId380" Type="http://schemas.openxmlformats.org/officeDocument/2006/relationships/hyperlink" Target="https://drive.google.com/file/d/1GcJBzBaGQ97tA3CGmpd0oqYwOIjC5oPl/view?usp=drivesdk" TargetMode="External"/><Relationship Id="rId436" Type="http://schemas.openxmlformats.org/officeDocument/2006/relationships/hyperlink" Target="https://drive.google.com/file/d/1uStYVzOyfzf0JluR_Hm4lc70G5LrvCww/view?usp=drivesdk" TargetMode="External"/><Relationship Id="rId601" Type="http://schemas.openxmlformats.org/officeDocument/2006/relationships/hyperlink" Target="https://drive.google.com/file/d/122Tl-yEcZlexqA_AKlWUayPHnCMAO1xC/view?usp=drivesdk" TargetMode="External"/><Relationship Id="rId643" Type="http://schemas.openxmlformats.org/officeDocument/2006/relationships/hyperlink" Target="https://drive.google.com/file/d/1tA8pHYP76LszhIig90GvhxQU1qWumOvK/view?usp=drivesdk" TargetMode="External"/><Relationship Id="rId240" Type="http://schemas.openxmlformats.org/officeDocument/2006/relationships/hyperlink" Target="https://drive.google.com/file/d/1IwrtFSX2uWz6HM8gcDzjoIINXCLA5ZIF/view?usp=drivesdk" TargetMode="External"/><Relationship Id="rId478" Type="http://schemas.openxmlformats.org/officeDocument/2006/relationships/hyperlink" Target="https://drive.google.com/file/d/19V0a-a6XNdLvUhsn9MuguI62kqBP4axX/view?usp=drivesdk" TargetMode="External"/><Relationship Id="rId685" Type="http://schemas.openxmlformats.org/officeDocument/2006/relationships/hyperlink" Target="https://drive.google.com/file/d/1wEsCNTaO50--Bdo5Mbm3e9zEl8JPWc3D/view?usp=drivesdk" TargetMode="External"/><Relationship Id="rId35" Type="http://schemas.openxmlformats.org/officeDocument/2006/relationships/hyperlink" Target="https://drive.google.com/file/d/183FxDtX_39qeL1oJ9GYZZKN05vXehcfG/view?usp=drivesdk" TargetMode="External"/><Relationship Id="rId77" Type="http://schemas.openxmlformats.org/officeDocument/2006/relationships/hyperlink" Target="https://drive.google.com/file/d/1d2UEH9WktsWWf8Bah1sYg93dffuYCvgh/view?usp=drivesdk" TargetMode="External"/><Relationship Id="rId100" Type="http://schemas.openxmlformats.org/officeDocument/2006/relationships/hyperlink" Target="https://drive.google.com/file/d/16xSd6jpJdGfwcYrJwlV2s7kTcNEaiQ6p/view?usp=drivesdk" TargetMode="External"/><Relationship Id="rId282" Type="http://schemas.openxmlformats.org/officeDocument/2006/relationships/hyperlink" Target="https://drive.google.com/file/d/1phcgk7c5k0IVOM2NZom8po6qsBcTMyVG/view?usp=drivesdk" TargetMode="External"/><Relationship Id="rId338" Type="http://schemas.openxmlformats.org/officeDocument/2006/relationships/hyperlink" Target="https://drive.google.com/file/d/1hED-f4EJWc-agwuBxVRjmvqZ9JmsmojF/view?usp=drivesdk" TargetMode="External"/><Relationship Id="rId503" Type="http://schemas.openxmlformats.org/officeDocument/2006/relationships/hyperlink" Target="https://drive.google.com/file/d/11VUHXu0exYguqnbqCGlF3mhwZAr903Vm/view?usp=drivesdk" TargetMode="External"/><Relationship Id="rId545" Type="http://schemas.openxmlformats.org/officeDocument/2006/relationships/hyperlink" Target="https://drive.google.com/file/d/1lJwRmMR3XVNvFj6r5JXQ2HAYgSJmh5VH/view?usp=drivesdk" TargetMode="External"/><Relationship Id="rId587" Type="http://schemas.openxmlformats.org/officeDocument/2006/relationships/hyperlink" Target="https://drive.google.com/file/d/1rIjfw_lMiZsfiGYelJ9IyDWoeJTd6MYZ/view?usp=drivesdk" TargetMode="External"/><Relationship Id="rId8" Type="http://schemas.openxmlformats.org/officeDocument/2006/relationships/hyperlink" Target="https://drive.google.com/file/d/10Eo_i6BMQBFLzdIbIifwGqFABrJG7hJi/view?usp=drivesdk" TargetMode="External"/><Relationship Id="rId142" Type="http://schemas.openxmlformats.org/officeDocument/2006/relationships/hyperlink" Target="https://drive.google.com/file/d/1ekkhyirnL_fTEecu9UvtdqeK9b7gP1E1/view?usp=drivesdk" TargetMode="External"/><Relationship Id="rId184" Type="http://schemas.openxmlformats.org/officeDocument/2006/relationships/hyperlink" Target="https://drive.google.com/file/d/1ssFzZVeTB4ttdP0J7f5QdQhEhW3pnfuV/view?usp=drivesdk" TargetMode="External"/><Relationship Id="rId391" Type="http://schemas.openxmlformats.org/officeDocument/2006/relationships/hyperlink" Target="https://drive.google.com/file/d/1SKWr5XJQTvx-jLNQic9zxmVYSczQ1ZGF/view?usp=drivesdk" TargetMode="External"/><Relationship Id="rId405" Type="http://schemas.openxmlformats.org/officeDocument/2006/relationships/hyperlink" Target="https://drive.google.com/file/d/1VR-AgRdSP-uJSG9uyIP8A13Box2lNhsy/view?usp=drivesdk" TargetMode="External"/><Relationship Id="rId447" Type="http://schemas.openxmlformats.org/officeDocument/2006/relationships/hyperlink" Target="https://drive.google.com/file/d/1vWqB7xuzzL8yLVuwEugay_Dkgn5Wa15x/view?usp=drivesdk" TargetMode="External"/><Relationship Id="rId612" Type="http://schemas.openxmlformats.org/officeDocument/2006/relationships/hyperlink" Target="https://drive.google.com/file/d/1eJLG_DD3kE9hko4WZVpkagARNxFEVL0Y/view?usp=drivesdk" TargetMode="External"/><Relationship Id="rId251" Type="http://schemas.openxmlformats.org/officeDocument/2006/relationships/hyperlink" Target="https://drive.google.com/file/d/1j-13hxiBo32J2YGA9w5XD58xqYXiVNSO/view?usp=drivesdk" TargetMode="External"/><Relationship Id="rId489" Type="http://schemas.openxmlformats.org/officeDocument/2006/relationships/hyperlink" Target="https://drive.google.com/file/d/1dVUzrb4BDduyt8ZK2vWRjr0fQVKdjG3s/view?usp=drivesdk" TargetMode="External"/><Relationship Id="rId654" Type="http://schemas.openxmlformats.org/officeDocument/2006/relationships/hyperlink" Target="https://drive.google.com/file/d/1avt44PiWd4OiNmp1YdGyoGqGLwYGG76Q/view?usp=drivesdk" TargetMode="External"/><Relationship Id="rId46" Type="http://schemas.openxmlformats.org/officeDocument/2006/relationships/hyperlink" Target="https://drive.google.com/file/d/1qwp_q6T1zYLtpq64j2Ey-l421V7paqP5/view?usp=drivesdk" TargetMode="External"/><Relationship Id="rId293" Type="http://schemas.openxmlformats.org/officeDocument/2006/relationships/hyperlink" Target="https://drive.google.com/file/d/1-pp4Olg2dEnnx7vHLHLOwqGzC13U12Qh/view?usp=drivesdk" TargetMode="External"/><Relationship Id="rId307" Type="http://schemas.openxmlformats.org/officeDocument/2006/relationships/hyperlink" Target="https://drive.google.com/file/d/1mCbogUBFCmY-0v55xqOevkWTr4djUm5T/view?usp=drivesdk" TargetMode="External"/><Relationship Id="rId349" Type="http://schemas.openxmlformats.org/officeDocument/2006/relationships/hyperlink" Target="https://drive.google.com/file/d/1zDSPZ5oX7yviu_PIZb0eiDVSTVdLKLx_/view?usp=drivesdk" TargetMode="External"/><Relationship Id="rId514" Type="http://schemas.openxmlformats.org/officeDocument/2006/relationships/hyperlink" Target="https://drive.google.com/file/d/1BxdIRcd8VimpsiYbkMR_0UMecObB-FSP/view?usp=drivesdk" TargetMode="External"/><Relationship Id="rId556" Type="http://schemas.openxmlformats.org/officeDocument/2006/relationships/hyperlink" Target="https://drive.google.com/file/d/1qs4jXVvUfEw6oQALPGWS_kvPur0NbC-K/view?usp=drivesdk" TargetMode="External"/><Relationship Id="rId88" Type="http://schemas.openxmlformats.org/officeDocument/2006/relationships/hyperlink" Target="https://drive.google.com/file/d/1PKQTcn0MPBNHMzXUQeso1wubQym4kwbv/view?usp=drivesdk" TargetMode="External"/><Relationship Id="rId111" Type="http://schemas.openxmlformats.org/officeDocument/2006/relationships/hyperlink" Target="https://drive.google.com/file/d/1FaO_3l7-ca27s_mhuZPN1DLrYXolXnIr/view?usp=drivesdk" TargetMode="External"/><Relationship Id="rId153" Type="http://schemas.openxmlformats.org/officeDocument/2006/relationships/hyperlink" Target="https://drive.google.com/file/d/1Z55LokOFr4Ss7SBexfKVa4pNM1ur0G2S/view?usp=drivesdk" TargetMode="External"/><Relationship Id="rId195" Type="http://schemas.openxmlformats.org/officeDocument/2006/relationships/hyperlink" Target="https://drive.google.com/file/d/1tccgR4DbT6sNMd6dGHcm30I1uYf1ZLbq/view?usp=drivesdk" TargetMode="External"/><Relationship Id="rId209" Type="http://schemas.openxmlformats.org/officeDocument/2006/relationships/hyperlink" Target="https://drive.google.com/file/d/1UpLcIQbqkDlASUoTElULqLb5lXO4p2zD/view?usp=drivesdk" TargetMode="External"/><Relationship Id="rId360" Type="http://schemas.openxmlformats.org/officeDocument/2006/relationships/hyperlink" Target="https://drive.google.com/file/d/1VB6qR7mFOzkPdnFBm-i1MZbegOCHbli5/view?usp=drivesdk" TargetMode="External"/><Relationship Id="rId416" Type="http://schemas.openxmlformats.org/officeDocument/2006/relationships/hyperlink" Target="https://drive.google.com/file/d/1Mj5mkfWWkUzh39Dk3oiu0V-VVC3Zfo3b/view?usp=drivesdk" TargetMode="External"/><Relationship Id="rId598" Type="http://schemas.openxmlformats.org/officeDocument/2006/relationships/hyperlink" Target="https://drive.google.com/file/d/1ryDa5QXQJKOXhp_OTCQkwA3tIeOAiTK9/view?usp=drivesdk" TargetMode="External"/><Relationship Id="rId220" Type="http://schemas.openxmlformats.org/officeDocument/2006/relationships/hyperlink" Target="https://drive.google.com/file/d/1zNNVhMAEOig1oNvAMdipAgaIVSCvzw9_/view?usp=drivesdk" TargetMode="External"/><Relationship Id="rId458" Type="http://schemas.openxmlformats.org/officeDocument/2006/relationships/hyperlink" Target="https://drive.google.com/file/d/1Kh56kCdQtkvhgZil4v0VQt6FaOmvnTFc/view?usp=drivesdk" TargetMode="External"/><Relationship Id="rId623" Type="http://schemas.openxmlformats.org/officeDocument/2006/relationships/hyperlink" Target="https://drive.google.com/file/d/1-1sA_faXxuGZQPslpp8lyA1Cc-v_YziA/view?usp=drivesdk" TargetMode="External"/><Relationship Id="rId665" Type="http://schemas.openxmlformats.org/officeDocument/2006/relationships/hyperlink" Target="https://drive.google.com/file/d/1RY7Ikam62QZVDongsJCRZ5E4y9oBLLes/view?usp=drivesdk" TargetMode="External"/><Relationship Id="rId15" Type="http://schemas.openxmlformats.org/officeDocument/2006/relationships/hyperlink" Target="https://drive.google.com/file/d/1ybMU9_zfHW0oJ-noLjl5XTGqLyfewlAa/view?usp=drivesdk" TargetMode="External"/><Relationship Id="rId57" Type="http://schemas.openxmlformats.org/officeDocument/2006/relationships/hyperlink" Target="https://drive.google.com/file/d/1Xn7nT7ngn5_b6RJLZDdQcrneKxXBbStC/view?usp=drivesdk" TargetMode="External"/><Relationship Id="rId262" Type="http://schemas.openxmlformats.org/officeDocument/2006/relationships/hyperlink" Target="https://drive.google.com/file/d/1INadWS00bI7o2oAjpwuMPuo5P4QSkT0_/view?usp=drivesdk" TargetMode="External"/><Relationship Id="rId318" Type="http://schemas.openxmlformats.org/officeDocument/2006/relationships/hyperlink" Target="https://drive.google.com/file/d/1Q0ad4q8pTAxmPhNRF4zahnk_M_6pVffm/view?usp=drivesdk" TargetMode="External"/><Relationship Id="rId525" Type="http://schemas.openxmlformats.org/officeDocument/2006/relationships/hyperlink" Target="https://drive.google.com/file/d/16BQr7O1igTUGFADsFd4soTmEHLrAOEh1/view?usp=drivesdk" TargetMode="External"/><Relationship Id="rId567" Type="http://schemas.openxmlformats.org/officeDocument/2006/relationships/hyperlink" Target="https://drive.google.com/file/d/1bpvCvMoVfnqNn6LKfyrdxckQ8LwVtvQS/view?usp=drivesdk" TargetMode="External"/><Relationship Id="rId99" Type="http://schemas.openxmlformats.org/officeDocument/2006/relationships/hyperlink" Target="https://drive.google.com/file/d/1KVOY9A1VYxQEyOvq5yThISpMGC6y6tgw/view?usp=drivesdk" TargetMode="External"/><Relationship Id="rId122" Type="http://schemas.openxmlformats.org/officeDocument/2006/relationships/hyperlink" Target="https://drive.google.com/file/d/1x7WYcsC_7LC6Tf5inLYjHRpijnSES4Dh/view?usp=drivesdk" TargetMode="External"/><Relationship Id="rId164" Type="http://schemas.openxmlformats.org/officeDocument/2006/relationships/hyperlink" Target="https://drive.google.com/file/d/1IgR2MLdl7gTV-6_UaCDv-UKNoMu04h3z/view?usp=drivesdk" TargetMode="External"/><Relationship Id="rId371" Type="http://schemas.openxmlformats.org/officeDocument/2006/relationships/hyperlink" Target="https://drive.google.com/file/d/1wMkkxdEyUj2oSfMBgNrdfq7Oy95ZP0Hp/view?usp=drivesdk" TargetMode="External"/><Relationship Id="rId427" Type="http://schemas.openxmlformats.org/officeDocument/2006/relationships/hyperlink" Target="https://drive.google.com/file/d/1ccs856r72EFAnhDfd0yK3M6l2xrCX0UZ/view?usp=drivesdk" TargetMode="External"/><Relationship Id="rId469" Type="http://schemas.openxmlformats.org/officeDocument/2006/relationships/hyperlink" Target="https://drive.google.com/file/d/1eJ6ZA1Mj98Nl0aoIcJcA7fiVHwfydJis/view?usp=drivesdk" TargetMode="External"/><Relationship Id="rId634" Type="http://schemas.openxmlformats.org/officeDocument/2006/relationships/hyperlink" Target="https://drive.google.com/file/d/157xQDr8V3SW_8P2AD-c8yGl7tXk3vyH3/view?usp=drivesdk" TargetMode="External"/><Relationship Id="rId676" Type="http://schemas.openxmlformats.org/officeDocument/2006/relationships/hyperlink" Target="https://drive.google.com/file/d/1ZdV3k8N1yFcZgd7lKjJE38JydvLgNNZ4/view?usp=drivesdk" TargetMode="External"/><Relationship Id="rId26" Type="http://schemas.openxmlformats.org/officeDocument/2006/relationships/hyperlink" Target="https://drive.google.com/file/d/1sZqSeohaqa7RZGoObVOH77gW-Qsy60Oi/view?usp=drivesdk" TargetMode="External"/><Relationship Id="rId231" Type="http://schemas.openxmlformats.org/officeDocument/2006/relationships/hyperlink" Target="https://drive.google.com/file/d/1K2PDpQp2mTtlcxzpzxspeU-CxdDEwm3T/view?usp=drivesdk" TargetMode="External"/><Relationship Id="rId273" Type="http://schemas.openxmlformats.org/officeDocument/2006/relationships/hyperlink" Target="https://drive.google.com/file/d/1ufSNzyJmiH8wmEVxjlV41w9TGkr4bkSn/view?usp=drivesdk" TargetMode="External"/><Relationship Id="rId329" Type="http://schemas.openxmlformats.org/officeDocument/2006/relationships/hyperlink" Target="https://drive.google.com/file/d/1l-J_5QmTsCPmNzsmNMQnYm54BkxTKcci/view?usp=drivesdk" TargetMode="External"/><Relationship Id="rId480" Type="http://schemas.openxmlformats.org/officeDocument/2006/relationships/hyperlink" Target="https://drive.google.com/file/d/1QsyHAiPsvDxMM2BH3uq4t418dQvh4FPr/view?usp=drivesdk" TargetMode="External"/><Relationship Id="rId536" Type="http://schemas.openxmlformats.org/officeDocument/2006/relationships/hyperlink" Target="https://drive.google.com/file/d/1Sdle_ov4OXjNeMmYF_owFUibpR8b2RO8/view?usp=drivesdk" TargetMode="External"/><Relationship Id="rId68" Type="http://schemas.openxmlformats.org/officeDocument/2006/relationships/hyperlink" Target="https://drive.google.com/file/d/11GTp2M4nqwIO-522FkDDAQdQe5aMIgH-/view?usp=drivesdk" TargetMode="External"/><Relationship Id="rId133" Type="http://schemas.openxmlformats.org/officeDocument/2006/relationships/hyperlink" Target="https://drive.google.com/file/d/1YCmVpnZFH8W70E4maSgZak7KVhZrk5XH/view?usp=drivesdk" TargetMode="External"/><Relationship Id="rId175" Type="http://schemas.openxmlformats.org/officeDocument/2006/relationships/hyperlink" Target="https://drive.google.com/file/d/1A13NNMnPMosTca2Tt9kQ8MD1gmFsoavX/view?usp=drivesdk" TargetMode="External"/><Relationship Id="rId340" Type="http://schemas.openxmlformats.org/officeDocument/2006/relationships/hyperlink" Target="https://drive.google.com/file/d/1-DMy48JdsA78EM6ooVuZy1eSuaDGkcO7/view?usp=drivesdk" TargetMode="External"/><Relationship Id="rId578" Type="http://schemas.openxmlformats.org/officeDocument/2006/relationships/hyperlink" Target="https://drive.google.com/file/d/1EBHwldY7PjNw972hvMD9B2ZjFV6uSVI4/view?usp=drivesdk" TargetMode="External"/><Relationship Id="rId200" Type="http://schemas.openxmlformats.org/officeDocument/2006/relationships/hyperlink" Target="https://drive.google.com/file/d/1EqrShfqj-3ILUrLwE2A50zol0JeZIkf2/view?usp=drivesdk" TargetMode="External"/><Relationship Id="rId382" Type="http://schemas.openxmlformats.org/officeDocument/2006/relationships/hyperlink" Target="https://drive.google.com/file/d/1SkiLblU5VN4VRcdACZEIcJxXOFbHvzDO/view?usp=drivesdk" TargetMode="External"/><Relationship Id="rId438" Type="http://schemas.openxmlformats.org/officeDocument/2006/relationships/hyperlink" Target="https://drive.google.com/file/d/17YMGdu2l7VzgJJEAVwWRpk5FMRwj1h7z/view?usp=drivesdk" TargetMode="External"/><Relationship Id="rId603" Type="http://schemas.openxmlformats.org/officeDocument/2006/relationships/hyperlink" Target="https://drive.google.com/file/d/1Z5tLGzAFN08lk8Bk4kUtPlk6J3OayG7Z/view?usp=drivesdk" TargetMode="External"/><Relationship Id="rId645" Type="http://schemas.openxmlformats.org/officeDocument/2006/relationships/hyperlink" Target="https://drive.google.com/file/d/1b_ae0M_pyBtYoTCFD0vKC5JkzmaunmLa/view?usp=drivesdk" TargetMode="External"/><Relationship Id="rId687" Type="http://schemas.openxmlformats.org/officeDocument/2006/relationships/hyperlink" Target="https://drive.google.com/file/d/1UHHzeBE42BW_847pfzk5nNfQska5zUpJ/view?usp=drivesdk" TargetMode="External"/><Relationship Id="rId242" Type="http://schemas.openxmlformats.org/officeDocument/2006/relationships/hyperlink" Target="https://drive.google.com/file/d/1Sztipw8oXWwCt1H0K50QDEprBiS5AlZk/view?usp=drivesdk" TargetMode="External"/><Relationship Id="rId284" Type="http://schemas.openxmlformats.org/officeDocument/2006/relationships/hyperlink" Target="https://drive.google.com/file/d/1r9esx3l0vcRowO5XjNbQ4pTtLQt2MKIh/view?usp=drivesdk" TargetMode="External"/><Relationship Id="rId491" Type="http://schemas.openxmlformats.org/officeDocument/2006/relationships/hyperlink" Target="https://drive.google.com/file/d/1MNzaxU9RgJbXWT371aKgGrLyb-tao5SV/view?usp=drivesdk" TargetMode="External"/><Relationship Id="rId505" Type="http://schemas.openxmlformats.org/officeDocument/2006/relationships/hyperlink" Target="https://drive.google.com/file/d/1ysZnYQQ57uZ_ihbia8v-xDNHkEVOkv_f/view?usp=drivesdk" TargetMode="External"/><Relationship Id="rId37" Type="http://schemas.openxmlformats.org/officeDocument/2006/relationships/hyperlink" Target="https://drive.google.com/file/d/1t-88qgPO4sRLOaREImDPZIDhkrCR-mrQ/view?usp=drivesdk" TargetMode="External"/><Relationship Id="rId79" Type="http://schemas.openxmlformats.org/officeDocument/2006/relationships/hyperlink" Target="https://drive.google.com/file/d/1tVFT7nCtcNa6OmfazhRdmz2mGfQ-3LDG/view?usp=drivesdk" TargetMode="External"/><Relationship Id="rId102" Type="http://schemas.openxmlformats.org/officeDocument/2006/relationships/hyperlink" Target="https://drive.google.com/file/d/1ZGmfyDKk69tiZHe2_hK-Xvz-94X6m_XY/view?usp=drivesdk" TargetMode="External"/><Relationship Id="rId144" Type="http://schemas.openxmlformats.org/officeDocument/2006/relationships/hyperlink" Target="https://drive.google.com/file/d/1-_uGm2e1MIY-R_zE_x3644zUTOkpB67A/view?usp=drivesdk" TargetMode="External"/><Relationship Id="rId547" Type="http://schemas.openxmlformats.org/officeDocument/2006/relationships/hyperlink" Target="https://drive.google.com/file/d/157dUcJrBa3fG2XJodloEs3lGuOpy78sW/view?usp=drivesdk" TargetMode="External"/><Relationship Id="rId589" Type="http://schemas.openxmlformats.org/officeDocument/2006/relationships/hyperlink" Target="https://drive.google.com/file/d/1m7iroaSPWAXgvaaToq6Zn7Ds1fcPubh-/view?usp=drivesdk" TargetMode="External"/><Relationship Id="rId90" Type="http://schemas.openxmlformats.org/officeDocument/2006/relationships/hyperlink" Target="https://drive.google.com/file/d/1HNUPDfGd9Qm_zBnY7yYVMpXCpitNpipR/view?usp=drivesdk" TargetMode="External"/><Relationship Id="rId186" Type="http://schemas.openxmlformats.org/officeDocument/2006/relationships/hyperlink" Target="https://drive.google.com/file/d/1vBCX-ARS3_TZdNOqOq53nnusYNQuyL6S/view?usp=drivesdk" TargetMode="External"/><Relationship Id="rId351" Type="http://schemas.openxmlformats.org/officeDocument/2006/relationships/hyperlink" Target="https://drive.google.com/file/d/1uKgxIxwWisdvgcZQpu6oYMYFgoBpooo7/view?usp=drivesdk" TargetMode="External"/><Relationship Id="rId393" Type="http://schemas.openxmlformats.org/officeDocument/2006/relationships/hyperlink" Target="https://drive.google.com/file/d/1l0F0RtqBf_VGha69oQoJGS22I6H7OSSY/view?usp=drivesdk" TargetMode="External"/><Relationship Id="rId407" Type="http://schemas.openxmlformats.org/officeDocument/2006/relationships/hyperlink" Target="https://drive.google.com/file/d/1Z_jf7Thh26ylEyplGTnCCshYjFlWnY9k/view?usp=drivesdk" TargetMode="External"/><Relationship Id="rId449" Type="http://schemas.openxmlformats.org/officeDocument/2006/relationships/hyperlink" Target="https://drive.google.com/file/d/161uBcR9EpiwpLFmLl--tAi62ruH2Omew/view?usp=drivesdk" TargetMode="External"/><Relationship Id="rId614" Type="http://schemas.openxmlformats.org/officeDocument/2006/relationships/hyperlink" Target="https://drive.google.com/file/d/1RJjvalfrbkB5xoQCF0aWlnS27qcv0cMS/view?usp=drivesdk" TargetMode="External"/><Relationship Id="rId656" Type="http://schemas.openxmlformats.org/officeDocument/2006/relationships/hyperlink" Target="https://drive.google.com/file/d/1AuZEG-f4VnqC73NjP1R2pVK3fAeXlRgf/view?usp=drivesdk" TargetMode="External"/><Relationship Id="rId211" Type="http://schemas.openxmlformats.org/officeDocument/2006/relationships/hyperlink" Target="https://drive.google.com/file/d/1B-wklzT5PEdg6kpEQsON_rmZ_inB0Tm_/view?usp=drivesdk" TargetMode="External"/><Relationship Id="rId253" Type="http://schemas.openxmlformats.org/officeDocument/2006/relationships/hyperlink" Target="https://drive.google.com/file/d/1-29_-opqJfDKKjVXiloEHkRYv9zhsVop/view?usp=drivesdk" TargetMode="External"/><Relationship Id="rId295" Type="http://schemas.openxmlformats.org/officeDocument/2006/relationships/hyperlink" Target="https://drive.google.com/file/d/1PzgaxLl6vJ5vPl2YjH6PZ2-bDk02ZHvR/view?usp=drivesdk" TargetMode="External"/><Relationship Id="rId309" Type="http://schemas.openxmlformats.org/officeDocument/2006/relationships/hyperlink" Target="https://drive.google.com/file/d/16VyjLa7CLqcc1jlNuStgcSPLyuRDPIga/view?usp=drivesdk" TargetMode="External"/><Relationship Id="rId460" Type="http://schemas.openxmlformats.org/officeDocument/2006/relationships/hyperlink" Target="https://drive.google.com/file/d/1mIYNvEBS7RnLBJOhsNK0hU83nZQvJh9v/view?usp=drivesdk" TargetMode="External"/><Relationship Id="rId516" Type="http://schemas.openxmlformats.org/officeDocument/2006/relationships/hyperlink" Target="https://drive.google.com/file/d/15wtqKJOXakjqdqCk3nvN6v4tuJKFH3R0/view?usp=drivesdk" TargetMode="External"/><Relationship Id="rId48" Type="http://schemas.openxmlformats.org/officeDocument/2006/relationships/hyperlink" Target="https://drive.google.com/file/d/1JzQmozZ2j2dU1wmYUyaeVtiGESZfu-mU/view?usp=drivesdk" TargetMode="External"/><Relationship Id="rId113" Type="http://schemas.openxmlformats.org/officeDocument/2006/relationships/hyperlink" Target="https://drive.google.com/file/d/1AbC58YwsWhYkpyG-acNx5rhzplcEFsKu/view?usp=drivesdk" TargetMode="External"/><Relationship Id="rId320" Type="http://schemas.openxmlformats.org/officeDocument/2006/relationships/hyperlink" Target="https://drive.google.com/file/d/1_dnZOqhoE2N4IXKyNA0_cbeTxdcapZ6N/view?usp=drivesdk" TargetMode="External"/><Relationship Id="rId558" Type="http://schemas.openxmlformats.org/officeDocument/2006/relationships/hyperlink" Target="https://drive.google.com/file/d/19cKVb7WVE2FiCS4NJ3Kk7nfQgovBi9hG/view?usp=drivesdk" TargetMode="External"/><Relationship Id="rId155" Type="http://schemas.openxmlformats.org/officeDocument/2006/relationships/hyperlink" Target="https://drive.google.com/file/d/1_Y76Ylz30i2Vl8Tbur3xhwlTo9pLXuFi/view?usp=drivesdk" TargetMode="External"/><Relationship Id="rId197" Type="http://schemas.openxmlformats.org/officeDocument/2006/relationships/hyperlink" Target="https://drive.google.com/file/d/1k-pCep7-RcvoFVggaofno4MNSyuyK2_O/view?usp=drivesdk" TargetMode="External"/><Relationship Id="rId362" Type="http://schemas.openxmlformats.org/officeDocument/2006/relationships/hyperlink" Target="https://drive.google.com/file/d/1a4I7KpfIQsOLkIiRomN_6smLiZ6H_LgM/view?usp=drivesdk" TargetMode="External"/><Relationship Id="rId418" Type="http://schemas.openxmlformats.org/officeDocument/2006/relationships/hyperlink" Target="https://drive.google.com/file/d/1CS0RzxnR4pP4JcdbzXoM4DSuCPGY1m2o/view?usp=drivesdk" TargetMode="External"/><Relationship Id="rId625" Type="http://schemas.openxmlformats.org/officeDocument/2006/relationships/hyperlink" Target="https://drive.google.com/file/d/1JwWvqaKTnffPgR5VhgBiDC2XAcQ0DrUW/view?usp=drivesdk" TargetMode="External"/><Relationship Id="rId222" Type="http://schemas.openxmlformats.org/officeDocument/2006/relationships/hyperlink" Target="https://drive.google.com/file/d/1yxNelyoWcB8NPmWRKSAec_ghTlCNxS9D/view?usp=drivesdk" TargetMode="External"/><Relationship Id="rId264" Type="http://schemas.openxmlformats.org/officeDocument/2006/relationships/hyperlink" Target="https://drive.google.com/file/d/1hy195cEgIB9Uu-0yPs6JEASZZTj5ASeP/view?usp=drivesdk" TargetMode="External"/><Relationship Id="rId471" Type="http://schemas.openxmlformats.org/officeDocument/2006/relationships/hyperlink" Target="https://drive.google.com/file/d/1wupVcn3bIWKP6zqEQURrFeJ8nx-n93jr/view?usp=drivesdk" TargetMode="External"/><Relationship Id="rId667" Type="http://schemas.openxmlformats.org/officeDocument/2006/relationships/hyperlink" Target="https://drive.google.com/file/d/1mStim69F_91NfUF1yfzuPXwAJxP_gdJh/view?usp=drivesdk" TargetMode="External"/><Relationship Id="rId17" Type="http://schemas.openxmlformats.org/officeDocument/2006/relationships/hyperlink" Target="https://drive.google.com/file/d/1t-dEbrZ2ywPwoca52koDpi9xccQXXcoT/view?usp=drivesdk" TargetMode="External"/><Relationship Id="rId59" Type="http://schemas.openxmlformats.org/officeDocument/2006/relationships/hyperlink" Target="https://drive.google.com/file/d/1Tk8FBt8NbCPJFCUm4Lk257sUbRyXCDFm/view?usp=drivesdk" TargetMode="External"/><Relationship Id="rId124" Type="http://schemas.openxmlformats.org/officeDocument/2006/relationships/hyperlink" Target="https://drive.google.com/file/d/1yYcF3OzgRRwnG_sTWbTp4omz9YZ7uYUK/view?usp=drivesdk" TargetMode="External"/><Relationship Id="rId527" Type="http://schemas.openxmlformats.org/officeDocument/2006/relationships/hyperlink" Target="https://drive.google.com/file/d/1lpPTeD7nEuLZxtIPuAyQEvxMAC_QDk89/view?usp=drivesdk" TargetMode="External"/><Relationship Id="rId569" Type="http://schemas.openxmlformats.org/officeDocument/2006/relationships/hyperlink" Target="https://drive.google.com/file/d/1nHC6HtTsV3WAmxeUVs_yTmQiS78rWHrx/view?usp=drivesdk" TargetMode="External"/><Relationship Id="rId70" Type="http://schemas.openxmlformats.org/officeDocument/2006/relationships/hyperlink" Target="https://drive.google.com/file/d/1VuOiJNykPpmHl-CEKgBLMJV1-CywMCWb/view?usp=drivesdk" TargetMode="External"/><Relationship Id="rId166" Type="http://schemas.openxmlformats.org/officeDocument/2006/relationships/hyperlink" Target="https://drive.google.com/file/d/1zfEIBaSJIIOzEzi2t6s_-8DIO-ckxIbc/view?usp=drivesdk" TargetMode="External"/><Relationship Id="rId331" Type="http://schemas.openxmlformats.org/officeDocument/2006/relationships/hyperlink" Target="https://drive.google.com/file/d/1y8vBApZ7iHdm2dQ26g9I6-PNrRKL2ZHR/view?usp=drivesdk" TargetMode="External"/><Relationship Id="rId373" Type="http://schemas.openxmlformats.org/officeDocument/2006/relationships/hyperlink" Target="https://drive.google.com/file/d/1KEItooJZvtiWBh768PV_Wmem1lUjOO51/view?usp=drivesdk" TargetMode="External"/><Relationship Id="rId429" Type="http://schemas.openxmlformats.org/officeDocument/2006/relationships/hyperlink" Target="https://drive.google.com/file/d/1tfQlhX4mQsry9LslvKQWTzz7ke01mBeF/view?usp=drivesdk" TargetMode="External"/><Relationship Id="rId580" Type="http://schemas.openxmlformats.org/officeDocument/2006/relationships/hyperlink" Target="https://drive.google.com/file/d/1mUgdY7PwySbFLxdMFF_ccCHZOp0amsVm/view?usp=drivesdk" TargetMode="External"/><Relationship Id="rId636" Type="http://schemas.openxmlformats.org/officeDocument/2006/relationships/hyperlink" Target="https://drive.google.com/file/d/1-iMfS4Wi-HgbtlvRa235q6ZBGBtIEa3D/view?usp=drivesdk" TargetMode="External"/><Relationship Id="rId1" Type="http://schemas.openxmlformats.org/officeDocument/2006/relationships/hyperlink" Target="https://drive.google.com/file/d/1GpqZHJd13FI6bjxze2HJBU2XjHp54lzz/view?usp=drivesdk" TargetMode="External"/><Relationship Id="rId233" Type="http://schemas.openxmlformats.org/officeDocument/2006/relationships/hyperlink" Target="https://drive.google.com/file/d/1LvCww8yIC22dMDrq2ANzcY-r_k-lNqZp/view?usp=drivesdk" TargetMode="External"/><Relationship Id="rId440" Type="http://schemas.openxmlformats.org/officeDocument/2006/relationships/hyperlink" Target="https://drive.google.com/file/d/1vPZ2bQz5OAeDrNDEHYlA-OBJafND0OSf/view?usp=drivesdk" TargetMode="External"/><Relationship Id="rId678" Type="http://schemas.openxmlformats.org/officeDocument/2006/relationships/hyperlink" Target="https://drive.google.com/file/d/18vzTLZcm4Vyhiys8HXjZ3Ct0tphjEAXQ/view?usp=drivesdk" TargetMode="External"/><Relationship Id="rId28" Type="http://schemas.openxmlformats.org/officeDocument/2006/relationships/hyperlink" Target="https://drive.google.com/file/d/1E-GdXzDCf9UOv_uj6SpOZmHFzq77_6s9/view?usp=drivesdk" TargetMode="External"/><Relationship Id="rId275" Type="http://schemas.openxmlformats.org/officeDocument/2006/relationships/hyperlink" Target="https://drive.google.com/file/d/1dQzcIz01tleAKeIaudyB56WcILXvUEME/view?usp=drivesdk" TargetMode="External"/><Relationship Id="rId300" Type="http://schemas.openxmlformats.org/officeDocument/2006/relationships/hyperlink" Target="https://drive.google.com/file/d/1LkzU1ky-5yxWxdfht8KK2XFXnwO4uvIq/view?usp=drivesdk" TargetMode="External"/><Relationship Id="rId482" Type="http://schemas.openxmlformats.org/officeDocument/2006/relationships/hyperlink" Target="https://drive.google.com/file/d/1Tzu3ng2vj-MT_s1LD3ZN0bzXNISoLl6S/view?usp=drivesdk" TargetMode="External"/><Relationship Id="rId538" Type="http://schemas.openxmlformats.org/officeDocument/2006/relationships/hyperlink" Target="https://drive.google.com/file/d/13e8pqwAVM823rM6_q1AF4km8n7VXstpe/view?usp=drivesdk" TargetMode="External"/><Relationship Id="rId81" Type="http://schemas.openxmlformats.org/officeDocument/2006/relationships/hyperlink" Target="https://drive.google.com/file/d/1eOh_sbnVFHgCxXYGzzEXMejFW087jJ9N/view?usp=drivesdk" TargetMode="External"/><Relationship Id="rId135" Type="http://schemas.openxmlformats.org/officeDocument/2006/relationships/hyperlink" Target="https://drive.google.com/file/d/1OUBAgCI0toKDYUVnLO_oiyGflTl7g8uM/view?usp=drivesdk" TargetMode="External"/><Relationship Id="rId177" Type="http://schemas.openxmlformats.org/officeDocument/2006/relationships/hyperlink" Target="https://drive.google.com/file/d/138UR43XABEwfEKLPqaXjXfcT8Npo9rCU/view?usp=drivesdk" TargetMode="External"/><Relationship Id="rId342" Type="http://schemas.openxmlformats.org/officeDocument/2006/relationships/hyperlink" Target="https://drive.google.com/file/d/1SbrxnjRhTSCHu6kM98Iwfwmx1ViEbP4k/view?usp=drivesdk" TargetMode="External"/><Relationship Id="rId384" Type="http://schemas.openxmlformats.org/officeDocument/2006/relationships/hyperlink" Target="https://drive.google.com/file/d/1Uk6zx3O0_P7RymHi6dIfwqnYC6PgdRrR/view?usp=drivesdk" TargetMode="External"/><Relationship Id="rId591" Type="http://schemas.openxmlformats.org/officeDocument/2006/relationships/hyperlink" Target="https://drive.google.com/file/d/1Zs1bTXyiRmkJ9cyPu3iwreFBnGaX2Jij/view?usp=drivesdk" TargetMode="External"/><Relationship Id="rId605" Type="http://schemas.openxmlformats.org/officeDocument/2006/relationships/hyperlink" Target="https://drive.google.com/file/d/1PFVraD2c3jHEBmkjtVkaiYKUjNc5HPFd/view?usp=drivesdk" TargetMode="External"/><Relationship Id="rId202" Type="http://schemas.openxmlformats.org/officeDocument/2006/relationships/hyperlink" Target="https://drive.google.com/file/d/1uVhPTIla1hWrfSJbijp135bEsMAXr6aI/view?usp=drivesdk" TargetMode="External"/><Relationship Id="rId244" Type="http://schemas.openxmlformats.org/officeDocument/2006/relationships/hyperlink" Target="https://drive.google.com/file/d/1P-sDgeQOaAovAMjkhQzGsVFcY318lAa2/view?usp=drivesdk" TargetMode="External"/><Relationship Id="rId647" Type="http://schemas.openxmlformats.org/officeDocument/2006/relationships/hyperlink" Target="https://drive.google.com/file/d/1P-RJlhGR0xiLitJw02sgj659Uul4ajVN/view?usp=drivesdk" TargetMode="External"/><Relationship Id="rId689" Type="http://schemas.openxmlformats.org/officeDocument/2006/relationships/hyperlink" Target="https://drive.google.com/file/d/1bPNlBI0bW-P4Y-Abh1Mk5-5LOGX_OMVl/view?usp=drivesdk" TargetMode="External"/><Relationship Id="rId39" Type="http://schemas.openxmlformats.org/officeDocument/2006/relationships/hyperlink" Target="https://drive.google.com/file/d/1oIfAf3NPWXWupvjb8MkozSC-K7kdhPtA/view?usp=drivesdk" TargetMode="External"/><Relationship Id="rId286" Type="http://schemas.openxmlformats.org/officeDocument/2006/relationships/hyperlink" Target="https://drive.google.com/file/d/11ZUvmfujY5UfNCRm5oXPhSRP5M6njIo4/view?usp=drivesdk" TargetMode="External"/><Relationship Id="rId451" Type="http://schemas.openxmlformats.org/officeDocument/2006/relationships/hyperlink" Target="https://drive.google.com/file/d/1Sc-guRrCABAlJdH3aqglDBDbkfpwW_8R/view?usp=drivesdk" TargetMode="External"/><Relationship Id="rId493" Type="http://schemas.openxmlformats.org/officeDocument/2006/relationships/hyperlink" Target="https://drive.google.com/file/d/1eopIkxrDCq01UQuHG53Z53rZr70N7YOu/view?usp=drivesdk" TargetMode="External"/><Relationship Id="rId507" Type="http://schemas.openxmlformats.org/officeDocument/2006/relationships/hyperlink" Target="https://drive.google.com/file/d/18Ty0Ub8-6zmcVKhAp88a3aFo67biITGG/view?usp=drivesdk" TargetMode="External"/><Relationship Id="rId549" Type="http://schemas.openxmlformats.org/officeDocument/2006/relationships/hyperlink" Target="https://drive.google.com/file/d/1DfDQTKSk7KSo7p7IEFRSWkK9DEZuYe4F/view?usp=drivesdk" TargetMode="External"/><Relationship Id="rId50" Type="http://schemas.openxmlformats.org/officeDocument/2006/relationships/hyperlink" Target="https://drive.google.com/file/d/1EHminszUqu0yTKOYETMNIQo1rVVj92ud/view?usp=drivesdk" TargetMode="External"/><Relationship Id="rId104" Type="http://schemas.openxmlformats.org/officeDocument/2006/relationships/hyperlink" Target="https://drive.google.com/file/d/1MeGmlpG3Pw5Tv_Kc0SpPULGEZlBC4KWE/view?usp=drivesdk" TargetMode="External"/><Relationship Id="rId146" Type="http://schemas.openxmlformats.org/officeDocument/2006/relationships/hyperlink" Target="https://drive.google.com/file/d/1Z8Th5gEMTToyZhITpEadNcM3gP6C83ZH/view?usp=drivesdk" TargetMode="External"/><Relationship Id="rId188" Type="http://schemas.openxmlformats.org/officeDocument/2006/relationships/hyperlink" Target="https://drive.google.com/file/d/1PSEUbmgUe206fyH5VaMYvWRc4--5Fsj3/view?usp=drivesdk" TargetMode="External"/><Relationship Id="rId311" Type="http://schemas.openxmlformats.org/officeDocument/2006/relationships/hyperlink" Target="https://drive.google.com/file/d/15MengLWnRn4TqZ4YwGikpX12qw0AdlYb/view?usp=drivesdk" TargetMode="External"/><Relationship Id="rId353" Type="http://schemas.openxmlformats.org/officeDocument/2006/relationships/hyperlink" Target="https://drive.google.com/file/d/1rz5_jDvdGa99yoQdVl2yJR7M5r_HoBrc/view?usp=drivesdk" TargetMode="External"/><Relationship Id="rId395" Type="http://schemas.openxmlformats.org/officeDocument/2006/relationships/hyperlink" Target="https://drive.google.com/file/d/1OccDhzzkIAIli2xTOKj3RCFQ2dILLnOx/view?usp=drivesdk" TargetMode="External"/><Relationship Id="rId409" Type="http://schemas.openxmlformats.org/officeDocument/2006/relationships/hyperlink" Target="https://drive.google.com/file/d/1IsonMjRlC9p8sMS-hTWXp0Cx9N7s0YPm/view?usp=drivesdk" TargetMode="External"/><Relationship Id="rId560" Type="http://schemas.openxmlformats.org/officeDocument/2006/relationships/hyperlink" Target="https://drive.google.com/file/d/1J2WpTWZSrWiP3PSrvUmg6yAHHxcIMRFU/view?usp=drivesdk" TargetMode="External"/><Relationship Id="rId92" Type="http://schemas.openxmlformats.org/officeDocument/2006/relationships/hyperlink" Target="https://drive.google.com/file/d/14e6rHQTfMJazGKHxaEmU1P_XqYDI3WZy/view?usp=drivesdk" TargetMode="External"/><Relationship Id="rId213" Type="http://schemas.openxmlformats.org/officeDocument/2006/relationships/hyperlink" Target="https://drive.google.com/file/d/1LgFfYdcRhV7I6THmBEiSCYY5qrGTj3sY/view?usp=drivesdk" TargetMode="External"/><Relationship Id="rId420" Type="http://schemas.openxmlformats.org/officeDocument/2006/relationships/hyperlink" Target="https://drive.google.com/file/d/19USoHZyrWxf8nfLkXtE74QnH01D3fEGI/view?usp=drivesdk" TargetMode="External"/><Relationship Id="rId616" Type="http://schemas.openxmlformats.org/officeDocument/2006/relationships/hyperlink" Target="https://drive.google.com/file/d/1XzRKAjJV7UNP1Csclt1ttaem4RWCLx_z/view?usp=drivesdk" TargetMode="External"/><Relationship Id="rId658" Type="http://schemas.openxmlformats.org/officeDocument/2006/relationships/hyperlink" Target="https://drive.google.com/file/d/1WTpqkxi7RC8OvJ5YyqGGwPjLYJUPozFb/view?usp=drivesdk" TargetMode="External"/></Relationships>
</file>

<file path=xl/worksheets/sheet1.xml><?xml version="1.0" encoding="utf-8"?>
<worksheet xmlns="http://schemas.openxmlformats.org/spreadsheetml/2006/main" xmlns:r="http://schemas.openxmlformats.org/officeDocument/2006/relationships">
  <sheetPr>
    <outlinePr summaryBelow="0" summaryRight="0"/>
  </sheetPr>
  <dimension ref="A1:AF692"/>
  <sheetViews>
    <sheetView tabSelected="1" workbookViewId="0">
      <pane ySplit="2" topLeftCell="A3" activePane="bottomLeft" state="frozen"/>
      <selection pane="bottomLeft" sqref="A1:J1"/>
    </sheetView>
  </sheetViews>
  <sheetFormatPr defaultColWidth="12.5703125" defaultRowHeight="15.75" customHeight="1"/>
  <cols>
    <col min="1" max="34" width="18.85546875" customWidth="1"/>
  </cols>
  <sheetData>
    <row r="1" spans="1:32" ht="36.75" customHeight="1">
      <c r="A1" s="11" t="s">
        <v>4769</v>
      </c>
      <c r="B1" s="11"/>
      <c r="C1" s="11"/>
      <c r="D1" s="11"/>
      <c r="E1" s="11"/>
      <c r="F1" s="11"/>
      <c r="G1" s="11"/>
      <c r="H1" s="11"/>
      <c r="I1" s="11"/>
      <c r="J1" s="11"/>
    </row>
    <row r="2" spans="1:32" ht="12.75">
      <c r="A2" s="1" t="s">
        <v>0</v>
      </c>
      <c r="B2" s="1" t="s">
        <v>1</v>
      </c>
      <c r="C2" s="1" t="s">
        <v>2</v>
      </c>
      <c r="D2" s="2" t="s">
        <v>3</v>
      </c>
      <c r="E2" s="2" t="s">
        <v>4</v>
      </c>
      <c r="F2" s="1" t="s">
        <v>5</v>
      </c>
      <c r="G2" s="1" t="s">
        <v>6</v>
      </c>
      <c r="H2" s="1" t="s">
        <v>7</v>
      </c>
      <c r="I2" s="1" t="s">
        <v>8</v>
      </c>
      <c r="J2" s="1" t="s">
        <v>9</v>
      </c>
      <c r="K2" s="1" t="s">
        <v>10</v>
      </c>
      <c r="L2" s="1" t="s">
        <v>11</v>
      </c>
      <c r="M2" s="1" t="s">
        <v>12</v>
      </c>
      <c r="N2" s="1" t="s">
        <v>13</v>
      </c>
      <c r="O2" s="1" t="s">
        <v>14</v>
      </c>
      <c r="P2" s="1" t="s">
        <v>15</v>
      </c>
      <c r="Q2" s="1" t="s">
        <v>16</v>
      </c>
      <c r="R2" s="1" t="s">
        <v>17</v>
      </c>
      <c r="S2" s="1" t="s">
        <v>18</v>
      </c>
      <c r="T2" s="1" t="s">
        <v>19</v>
      </c>
      <c r="U2" s="1" t="s">
        <v>20</v>
      </c>
      <c r="V2" s="1" t="s">
        <v>21</v>
      </c>
      <c r="W2" s="1" t="s">
        <v>22</v>
      </c>
      <c r="X2" s="1" t="s">
        <v>23</v>
      </c>
      <c r="Y2" s="1" t="s">
        <v>24</v>
      </c>
      <c r="Z2" s="1" t="s">
        <v>25</v>
      </c>
      <c r="AA2" s="1" t="s">
        <v>26</v>
      </c>
      <c r="AB2" s="1" t="s">
        <v>27</v>
      </c>
      <c r="AC2" s="3" t="s">
        <v>28</v>
      </c>
      <c r="AD2" s="3" t="s">
        <v>29</v>
      </c>
      <c r="AE2" s="3" t="s">
        <v>30</v>
      </c>
      <c r="AF2" s="3" t="s">
        <v>31</v>
      </c>
    </row>
    <row r="3" spans="1:32" ht="12.75">
      <c r="A3" s="4">
        <v>44223.554793333329</v>
      </c>
      <c r="B3" s="2" t="s">
        <v>32</v>
      </c>
      <c r="C3" s="5">
        <v>0</v>
      </c>
      <c r="D3" s="2" t="s">
        <v>33</v>
      </c>
      <c r="E3" s="2" t="s">
        <v>34</v>
      </c>
      <c r="F3" s="2" t="s">
        <v>35</v>
      </c>
      <c r="G3" s="2" t="s">
        <v>36</v>
      </c>
      <c r="H3" s="2">
        <v>2014</v>
      </c>
      <c r="I3" s="2" t="s">
        <v>37</v>
      </c>
      <c r="J3" s="2" t="s">
        <v>38</v>
      </c>
      <c r="K3" s="2" t="s">
        <v>39</v>
      </c>
      <c r="L3" s="2" t="s">
        <v>40</v>
      </c>
      <c r="M3" s="2" t="s">
        <v>41</v>
      </c>
      <c r="N3" s="2" t="s">
        <v>42</v>
      </c>
      <c r="O3" s="2" t="s">
        <v>43</v>
      </c>
      <c r="P3" s="2" t="s">
        <v>44</v>
      </c>
      <c r="Q3" s="2" t="s">
        <v>45</v>
      </c>
      <c r="R3" s="2" t="s">
        <v>46</v>
      </c>
      <c r="S3" s="2" t="s">
        <v>47</v>
      </c>
      <c r="T3" s="2" t="s">
        <v>48</v>
      </c>
      <c r="U3" s="2" t="s">
        <v>49</v>
      </c>
      <c r="V3" s="2" t="s">
        <v>50</v>
      </c>
      <c r="W3" s="2" t="s">
        <v>37</v>
      </c>
      <c r="X3" s="2" t="s">
        <v>51</v>
      </c>
      <c r="Y3" s="2" t="s">
        <v>52</v>
      </c>
      <c r="Z3" s="2" t="s">
        <v>53</v>
      </c>
      <c r="AA3" s="2" t="s">
        <v>54</v>
      </c>
      <c r="AB3" s="2" t="s">
        <v>55</v>
      </c>
      <c r="AC3" s="2" t="s">
        <v>56</v>
      </c>
      <c r="AD3" s="6" t="s">
        <v>57</v>
      </c>
      <c r="AE3" s="7" t="str">
        <f>HYPERLINK("https://drive.google.com/file/d/1GpqZHJd13FI6bjxze2HJBU2XjHp54lzz/view?usp=drivesdk","डॉ. शिंदे भागवत आसाराम आपले प्रमाणपत्र")</f>
        <v>डॉ. शिंदे भागवत आसाराम आपले प्रमाणपत्र</v>
      </c>
      <c r="AF3" s="2" t="s">
        <v>58</v>
      </c>
    </row>
    <row r="4" spans="1:32" ht="12.75">
      <c r="A4" s="4">
        <v>44223.602985532409</v>
      </c>
      <c r="B4" s="2" t="s">
        <v>59</v>
      </c>
      <c r="C4" s="8">
        <v>34</v>
      </c>
      <c r="D4" s="2" t="s">
        <v>60</v>
      </c>
      <c r="E4" s="2" t="s">
        <v>61</v>
      </c>
      <c r="F4" s="2" t="s">
        <v>35</v>
      </c>
      <c r="G4" s="2" t="s">
        <v>36</v>
      </c>
      <c r="H4" s="2">
        <v>2014</v>
      </c>
      <c r="I4" s="2" t="s">
        <v>37</v>
      </c>
      <c r="J4" s="2" t="s">
        <v>38</v>
      </c>
      <c r="K4" s="2" t="s">
        <v>39</v>
      </c>
      <c r="L4" s="2" t="s">
        <v>62</v>
      </c>
      <c r="M4" s="2" t="s">
        <v>41</v>
      </c>
      <c r="N4" s="2" t="s">
        <v>63</v>
      </c>
      <c r="O4" s="2" t="s">
        <v>43</v>
      </c>
      <c r="P4" s="2" t="s">
        <v>44</v>
      </c>
      <c r="Q4" s="2" t="s">
        <v>45</v>
      </c>
      <c r="R4" s="2" t="s">
        <v>64</v>
      </c>
      <c r="S4" s="2" t="s">
        <v>47</v>
      </c>
      <c r="T4" s="2" t="s">
        <v>48</v>
      </c>
      <c r="U4" s="2" t="s">
        <v>49</v>
      </c>
      <c r="V4" s="2" t="s">
        <v>50</v>
      </c>
      <c r="W4" s="2" t="s">
        <v>37</v>
      </c>
      <c r="X4" s="2" t="s">
        <v>51</v>
      </c>
      <c r="Y4" s="2" t="s">
        <v>52</v>
      </c>
      <c r="Z4" s="2" t="s">
        <v>53</v>
      </c>
      <c r="AA4" s="2" t="s">
        <v>54</v>
      </c>
      <c r="AB4" s="2" t="s">
        <v>65</v>
      </c>
      <c r="AC4" s="2" t="s">
        <v>66</v>
      </c>
      <c r="AD4" s="6" t="s">
        <v>67</v>
      </c>
      <c r="AE4" s="7" t="str">
        <f>HYPERLINK("https://drive.google.com/file/d/1ruXD_FuACuvl_CiaeaMFzl7ftq0K7j4J/view?usp=drivesdk","मेंगाळ नारायण हेमाजीआपले प्रमाणपत्र")</f>
        <v>मेंगाळ नारायण हेमाजीआपले प्रमाणपत्र</v>
      </c>
      <c r="AF4" s="2" t="s">
        <v>68</v>
      </c>
    </row>
    <row r="5" spans="1:32" ht="12.75">
      <c r="A5" s="4">
        <v>44223.806766168986</v>
      </c>
      <c r="B5" s="2" t="s">
        <v>69</v>
      </c>
      <c r="C5" s="8">
        <v>10</v>
      </c>
      <c r="D5" s="2" t="s">
        <v>70</v>
      </c>
      <c r="E5" s="2" t="s">
        <v>71</v>
      </c>
      <c r="F5" s="2" t="s">
        <v>72</v>
      </c>
      <c r="G5" s="2" t="s">
        <v>36</v>
      </c>
      <c r="H5" s="2">
        <v>2016</v>
      </c>
      <c r="I5" s="2" t="s">
        <v>46</v>
      </c>
      <c r="J5" s="2" t="s">
        <v>73</v>
      </c>
      <c r="K5" s="2" t="s">
        <v>39</v>
      </c>
      <c r="L5" s="2" t="s">
        <v>62</v>
      </c>
      <c r="M5" s="2" t="s">
        <v>74</v>
      </c>
      <c r="N5" s="2" t="s">
        <v>63</v>
      </c>
      <c r="O5" s="2" t="s">
        <v>75</v>
      </c>
      <c r="P5" s="2" t="s">
        <v>76</v>
      </c>
      <c r="Q5" s="2" t="s">
        <v>77</v>
      </c>
      <c r="R5" s="2" t="s">
        <v>64</v>
      </c>
      <c r="S5" s="2" t="s">
        <v>78</v>
      </c>
      <c r="T5" s="2" t="s">
        <v>79</v>
      </c>
      <c r="U5" s="2" t="s">
        <v>80</v>
      </c>
      <c r="V5" s="2" t="s">
        <v>50</v>
      </c>
      <c r="W5" s="2" t="s">
        <v>81</v>
      </c>
      <c r="X5" s="2" t="s">
        <v>82</v>
      </c>
      <c r="Y5" s="2" t="s">
        <v>52</v>
      </c>
      <c r="Z5" s="2" t="s">
        <v>53</v>
      </c>
      <c r="AA5" s="2" t="s">
        <v>54</v>
      </c>
      <c r="AB5" s="2" t="s">
        <v>83</v>
      </c>
      <c r="AC5" s="2" t="s">
        <v>84</v>
      </c>
      <c r="AD5" s="6" t="s">
        <v>85</v>
      </c>
      <c r="AE5" s="7" t="str">
        <f>HYPERLINK("https://drive.google.com/file/d/1Ub4vtABABfDE7VB113iPWzcUTr8SPR9o/view?usp=drivesdk","सुभाष बाबुलाल बधानआपले प्रमाणपत्र")</f>
        <v>सुभाष बाबुलाल बधानआपले प्रमाणपत्र</v>
      </c>
      <c r="AF5" s="2" t="s">
        <v>86</v>
      </c>
    </row>
    <row r="6" spans="1:32" ht="12.75">
      <c r="A6" s="4">
        <v>44223.824733865738</v>
      </c>
      <c r="B6" s="2" t="s">
        <v>87</v>
      </c>
      <c r="C6" s="8">
        <v>12</v>
      </c>
      <c r="D6" s="2" t="s">
        <v>88</v>
      </c>
      <c r="E6" s="2" t="s">
        <v>89</v>
      </c>
      <c r="F6" s="2" t="s">
        <v>72</v>
      </c>
      <c r="G6" s="2" t="s">
        <v>90</v>
      </c>
      <c r="H6" s="2">
        <v>2013</v>
      </c>
      <c r="I6" s="2" t="s">
        <v>37</v>
      </c>
      <c r="J6" s="2" t="s">
        <v>73</v>
      </c>
      <c r="K6" s="2" t="s">
        <v>81</v>
      </c>
      <c r="L6" s="2" t="s">
        <v>91</v>
      </c>
      <c r="M6" s="2" t="s">
        <v>41</v>
      </c>
      <c r="N6" s="2" t="s">
        <v>63</v>
      </c>
      <c r="O6" s="2" t="s">
        <v>92</v>
      </c>
      <c r="P6" s="2" t="s">
        <v>76</v>
      </c>
      <c r="Q6" s="2" t="s">
        <v>77</v>
      </c>
      <c r="R6" s="2" t="s">
        <v>64</v>
      </c>
      <c r="S6" s="2" t="s">
        <v>93</v>
      </c>
      <c r="T6" s="2" t="s">
        <v>94</v>
      </c>
      <c r="U6" s="2" t="s">
        <v>49</v>
      </c>
      <c r="V6" s="2" t="s">
        <v>95</v>
      </c>
      <c r="W6" s="2" t="s">
        <v>37</v>
      </c>
      <c r="X6" s="2" t="s">
        <v>82</v>
      </c>
      <c r="Y6" s="2" t="s">
        <v>52</v>
      </c>
      <c r="Z6" s="2" t="s">
        <v>96</v>
      </c>
      <c r="AA6" s="2" t="s">
        <v>54</v>
      </c>
      <c r="AB6" s="2" t="s">
        <v>97</v>
      </c>
      <c r="AC6" s="2" t="s">
        <v>98</v>
      </c>
      <c r="AD6" s="6" t="s">
        <v>99</v>
      </c>
      <c r="AE6" s="7" t="str">
        <f>HYPERLINK("https://drive.google.com/file/d/1zyT0_0s9qa4T5qOZQKuZulp4qzaQMfXH/view?usp=drivesdk","गांगुर्डे मनोज सुरेशआपले प्रमाणपत्र")</f>
        <v>गांगुर्डे मनोज सुरेशआपले प्रमाणपत्र</v>
      </c>
      <c r="AF6" s="2" t="s">
        <v>100</v>
      </c>
    </row>
    <row r="7" spans="1:32" ht="12.75">
      <c r="A7" s="4">
        <v>44223.846204803238</v>
      </c>
      <c r="B7" s="2" t="s">
        <v>101</v>
      </c>
      <c r="C7" s="8">
        <v>14</v>
      </c>
      <c r="D7" s="2" t="s">
        <v>102</v>
      </c>
      <c r="E7" s="2" t="s">
        <v>103</v>
      </c>
      <c r="F7" s="2" t="s">
        <v>104</v>
      </c>
      <c r="G7" s="2" t="s">
        <v>105</v>
      </c>
      <c r="H7" s="2">
        <v>2014</v>
      </c>
      <c r="I7" s="2" t="s">
        <v>106</v>
      </c>
      <c r="J7" s="2" t="s">
        <v>38</v>
      </c>
      <c r="K7" s="2" t="s">
        <v>46</v>
      </c>
      <c r="L7" s="2" t="s">
        <v>91</v>
      </c>
      <c r="M7" s="2" t="s">
        <v>107</v>
      </c>
      <c r="N7" s="2" t="s">
        <v>108</v>
      </c>
      <c r="O7" s="2" t="s">
        <v>43</v>
      </c>
      <c r="P7" s="2" t="s">
        <v>44</v>
      </c>
      <c r="Q7" s="2" t="s">
        <v>77</v>
      </c>
      <c r="R7" s="2" t="s">
        <v>109</v>
      </c>
      <c r="S7" s="2" t="s">
        <v>47</v>
      </c>
      <c r="T7" s="2" t="s">
        <v>94</v>
      </c>
      <c r="U7" s="2" t="s">
        <v>110</v>
      </c>
      <c r="V7" s="2" t="s">
        <v>50</v>
      </c>
      <c r="W7" s="2" t="s">
        <v>81</v>
      </c>
      <c r="X7" s="2" t="s">
        <v>82</v>
      </c>
      <c r="Y7" s="2" t="s">
        <v>52</v>
      </c>
      <c r="Z7" s="2" t="s">
        <v>111</v>
      </c>
      <c r="AA7" s="2" t="s">
        <v>112</v>
      </c>
      <c r="AB7" s="2" t="s">
        <v>113</v>
      </c>
      <c r="AC7" s="2" t="s">
        <v>114</v>
      </c>
      <c r="AD7" s="6" t="s">
        <v>115</v>
      </c>
      <c r="AE7" s="7" t="str">
        <f>HYPERLINK("https://drive.google.com/file/d/1FKOQ_bndS1BbafSyH64DsHsOfOcA3uaN/view?usp=drivesdk","Marathiआपले प्रमाणपत्र")</f>
        <v>Marathiआपले प्रमाणपत्र</v>
      </c>
      <c r="AF7" s="2" t="s">
        <v>116</v>
      </c>
    </row>
    <row r="8" spans="1:32" ht="12.75">
      <c r="A8" s="4">
        <v>44223.848215763894</v>
      </c>
      <c r="B8" s="2" t="s">
        <v>117</v>
      </c>
      <c r="C8" s="8">
        <v>8</v>
      </c>
      <c r="D8" s="2" t="s">
        <v>118</v>
      </c>
      <c r="E8" s="2" t="s">
        <v>119</v>
      </c>
      <c r="F8" s="2" t="s">
        <v>104</v>
      </c>
      <c r="G8" s="2" t="s">
        <v>105</v>
      </c>
      <c r="H8" s="2">
        <v>2014</v>
      </c>
      <c r="I8" s="2" t="s">
        <v>106</v>
      </c>
      <c r="J8" s="2" t="s">
        <v>73</v>
      </c>
      <c r="K8" s="2" t="s">
        <v>81</v>
      </c>
      <c r="L8" s="2" t="s">
        <v>40</v>
      </c>
      <c r="M8" s="2" t="s">
        <v>41</v>
      </c>
      <c r="N8" s="2" t="s">
        <v>63</v>
      </c>
      <c r="O8" s="2" t="s">
        <v>92</v>
      </c>
      <c r="P8" s="2" t="s">
        <v>120</v>
      </c>
      <c r="Q8" s="2" t="s">
        <v>77</v>
      </c>
      <c r="R8" s="2" t="s">
        <v>64</v>
      </c>
      <c r="S8" s="2" t="s">
        <v>93</v>
      </c>
      <c r="T8" s="2" t="s">
        <v>121</v>
      </c>
      <c r="U8" s="2" t="s">
        <v>49</v>
      </c>
      <c r="V8" s="2" t="s">
        <v>95</v>
      </c>
      <c r="W8" s="2" t="s">
        <v>81</v>
      </c>
      <c r="X8" s="2" t="s">
        <v>82</v>
      </c>
      <c r="Y8" s="2" t="s">
        <v>122</v>
      </c>
      <c r="Z8" s="2" t="s">
        <v>96</v>
      </c>
      <c r="AA8" s="2" t="s">
        <v>123</v>
      </c>
      <c r="AB8" s="2" t="s">
        <v>124</v>
      </c>
      <c r="AC8" s="2" t="s">
        <v>125</v>
      </c>
      <c r="AD8" s="6" t="s">
        <v>126</v>
      </c>
      <c r="AE8" s="7" t="str">
        <f>HYPERLINK("https://drive.google.com/file/d/1izQ-MQSIYoqqc0VOBb3PaQwDvFOzHl9x/view?usp=drivesdk","गाढे कृष्णा सुधाकर आपले प्रमाणपत्र")</f>
        <v>गाढे कृष्णा सुधाकर आपले प्रमाणपत्र</v>
      </c>
      <c r="AF8" s="2" t="s">
        <v>127</v>
      </c>
    </row>
    <row r="9" spans="1:32" ht="12.75">
      <c r="A9" s="4">
        <v>44223.859695694446</v>
      </c>
      <c r="B9" s="2" t="s">
        <v>128</v>
      </c>
      <c r="C9" s="8">
        <v>12</v>
      </c>
      <c r="D9" s="2" t="s">
        <v>129</v>
      </c>
      <c r="E9" s="2" t="s">
        <v>130</v>
      </c>
      <c r="F9" s="2" t="s">
        <v>104</v>
      </c>
      <c r="G9" s="2" t="s">
        <v>105</v>
      </c>
      <c r="H9" s="2">
        <v>2014</v>
      </c>
      <c r="I9" s="2" t="s">
        <v>81</v>
      </c>
      <c r="J9" s="2" t="s">
        <v>131</v>
      </c>
      <c r="K9" s="2" t="s">
        <v>81</v>
      </c>
      <c r="L9" s="2" t="s">
        <v>91</v>
      </c>
      <c r="M9" s="2" t="s">
        <v>41</v>
      </c>
      <c r="N9" s="2" t="s">
        <v>63</v>
      </c>
      <c r="O9" s="2" t="s">
        <v>75</v>
      </c>
      <c r="P9" s="2" t="s">
        <v>76</v>
      </c>
      <c r="Q9" s="2" t="s">
        <v>77</v>
      </c>
      <c r="R9" s="2" t="s">
        <v>109</v>
      </c>
      <c r="S9" s="2" t="s">
        <v>47</v>
      </c>
      <c r="T9" s="2" t="s">
        <v>94</v>
      </c>
      <c r="U9" s="2" t="s">
        <v>132</v>
      </c>
      <c r="V9" s="2" t="s">
        <v>50</v>
      </c>
      <c r="W9" s="2" t="s">
        <v>81</v>
      </c>
      <c r="X9" s="2" t="s">
        <v>82</v>
      </c>
      <c r="Y9" s="2" t="s">
        <v>52</v>
      </c>
      <c r="Z9" s="2" t="s">
        <v>111</v>
      </c>
      <c r="AA9" s="2" t="s">
        <v>54</v>
      </c>
      <c r="AB9" s="2" t="s">
        <v>113</v>
      </c>
      <c r="AC9" s="2" t="s">
        <v>133</v>
      </c>
      <c r="AD9" s="6" t="s">
        <v>134</v>
      </c>
      <c r="AE9" s="7" t="str">
        <f>HYPERLINK("https://drive.google.com/file/d/1qudHRzfqQ2x71rthtvgnbBaWkwuA5s9v/view?usp=drivesdk","रवि भिकाजी सांगळेआपले प्रमाणपत्र")</f>
        <v>रवि भिकाजी सांगळेआपले प्रमाणपत्र</v>
      </c>
      <c r="AF9" s="2" t="s">
        <v>135</v>
      </c>
    </row>
    <row r="10" spans="1:32" ht="12.75">
      <c r="A10" s="4">
        <v>44223.861047361112</v>
      </c>
      <c r="B10" s="2" t="s">
        <v>136</v>
      </c>
      <c r="C10" s="8">
        <v>18</v>
      </c>
      <c r="D10" s="2" t="s">
        <v>137</v>
      </c>
      <c r="E10" s="2" t="s">
        <v>138</v>
      </c>
      <c r="F10" s="2" t="s">
        <v>35</v>
      </c>
      <c r="G10" s="2" t="s">
        <v>90</v>
      </c>
      <c r="H10" s="2">
        <v>2013</v>
      </c>
      <c r="I10" s="2" t="s">
        <v>37</v>
      </c>
      <c r="J10" s="2" t="s">
        <v>38</v>
      </c>
      <c r="K10" s="2" t="s">
        <v>46</v>
      </c>
      <c r="L10" s="2" t="s">
        <v>91</v>
      </c>
      <c r="M10" s="2" t="s">
        <v>41</v>
      </c>
      <c r="N10" s="2" t="s">
        <v>63</v>
      </c>
      <c r="O10" s="2" t="s">
        <v>75</v>
      </c>
      <c r="P10" s="2" t="s">
        <v>120</v>
      </c>
      <c r="Q10" s="2" t="s">
        <v>45</v>
      </c>
      <c r="R10" s="2" t="s">
        <v>64</v>
      </c>
      <c r="S10" s="2" t="s">
        <v>47</v>
      </c>
      <c r="T10" s="2" t="s">
        <v>94</v>
      </c>
      <c r="U10" s="2" t="s">
        <v>49</v>
      </c>
      <c r="V10" s="2" t="s">
        <v>139</v>
      </c>
      <c r="W10" s="2" t="s">
        <v>37</v>
      </c>
      <c r="X10" s="2" t="s">
        <v>51</v>
      </c>
      <c r="Y10" s="2" t="s">
        <v>52</v>
      </c>
      <c r="Z10" s="2" t="s">
        <v>96</v>
      </c>
      <c r="AA10" s="2" t="s">
        <v>140</v>
      </c>
      <c r="AB10" s="2" t="s">
        <v>141</v>
      </c>
      <c r="AC10" s="2" t="s">
        <v>142</v>
      </c>
      <c r="AD10" s="6" t="s">
        <v>143</v>
      </c>
      <c r="AE10" s="7" t="str">
        <f>HYPERLINK("https://drive.google.com/file/d/10Eo_i6BMQBFLzdIbIifwGqFABrJG7hJi/view?usp=drivesdk","मयुरी शरद शिंदे आपले प्रमाणपत्र")</f>
        <v>मयुरी शरद शिंदे आपले प्रमाणपत्र</v>
      </c>
      <c r="AF10" s="2" t="s">
        <v>144</v>
      </c>
    </row>
    <row r="11" spans="1:32" ht="12.75">
      <c r="A11" s="4">
        <v>44223.865869340283</v>
      </c>
      <c r="B11" s="2" t="s">
        <v>145</v>
      </c>
      <c r="C11" s="8">
        <v>8</v>
      </c>
      <c r="D11" s="2" t="s">
        <v>146</v>
      </c>
      <c r="E11" s="2" t="s">
        <v>147</v>
      </c>
      <c r="F11" s="2" t="s">
        <v>104</v>
      </c>
      <c r="G11" s="2" t="s">
        <v>105</v>
      </c>
      <c r="H11" s="2">
        <v>2016</v>
      </c>
      <c r="I11" s="2" t="s">
        <v>106</v>
      </c>
      <c r="J11" s="2" t="s">
        <v>73</v>
      </c>
      <c r="K11" s="2" t="s">
        <v>81</v>
      </c>
      <c r="L11" s="2" t="s">
        <v>62</v>
      </c>
      <c r="M11" s="2" t="s">
        <v>41</v>
      </c>
      <c r="N11" s="2" t="s">
        <v>63</v>
      </c>
      <c r="O11" s="2" t="s">
        <v>75</v>
      </c>
      <c r="P11" s="2" t="s">
        <v>44</v>
      </c>
      <c r="Q11" s="2" t="s">
        <v>45</v>
      </c>
      <c r="R11" s="2" t="s">
        <v>64</v>
      </c>
      <c r="S11" s="2" t="s">
        <v>93</v>
      </c>
      <c r="T11" s="2" t="s">
        <v>79</v>
      </c>
      <c r="U11" s="2" t="s">
        <v>110</v>
      </c>
      <c r="V11" s="2" t="s">
        <v>50</v>
      </c>
      <c r="W11" s="2" t="s">
        <v>46</v>
      </c>
      <c r="X11" s="2" t="s">
        <v>148</v>
      </c>
      <c r="Y11" s="2" t="s">
        <v>122</v>
      </c>
      <c r="Z11" s="2" t="s">
        <v>149</v>
      </c>
      <c r="AA11" s="2" t="s">
        <v>112</v>
      </c>
      <c r="AB11" s="2" t="s">
        <v>150</v>
      </c>
      <c r="AC11" s="2" t="s">
        <v>151</v>
      </c>
      <c r="AD11" s="6" t="s">
        <v>152</v>
      </c>
      <c r="AE11" s="7" t="str">
        <f>HYPERLINK("https://drive.google.com/file/d/1Toikls_H69j29Iu94WYICqlYnHv-AlyQ/view?usp=drivesdk","Tushar Raosaheb Rupnarआपले प्रमाणपत्र")</f>
        <v>Tushar Raosaheb Rupnarआपले प्रमाणपत्र</v>
      </c>
      <c r="AF11" s="2" t="s">
        <v>153</v>
      </c>
    </row>
    <row r="12" spans="1:32" ht="12.75">
      <c r="A12" s="4">
        <v>44223.868468101849</v>
      </c>
      <c r="B12" s="2" t="s">
        <v>154</v>
      </c>
      <c r="C12" s="8">
        <v>14</v>
      </c>
      <c r="D12" s="2" t="s">
        <v>155</v>
      </c>
      <c r="E12" s="2" t="s">
        <v>156</v>
      </c>
      <c r="F12" s="2" t="s">
        <v>72</v>
      </c>
      <c r="G12" s="2" t="s">
        <v>157</v>
      </c>
      <c r="H12" s="2">
        <v>2014</v>
      </c>
      <c r="I12" s="2" t="s">
        <v>46</v>
      </c>
      <c r="J12" s="2" t="s">
        <v>38</v>
      </c>
      <c r="K12" s="2" t="s">
        <v>39</v>
      </c>
      <c r="L12" s="2" t="s">
        <v>62</v>
      </c>
      <c r="M12" s="2" t="s">
        <v>107</v>
      </c>
      <c r="N12" s="2" t="s">
        <v>63</v>
      </c>
      <c r="O12" s="2" t="s">
        <v>75</v>
      </c>
      <c r="P12" s="2" t="s">
        <v>120</v>
      </c>
      <c r="Q12" s="2" t="s">
        <v>45</v>
      </c>
      <c r="R12" s="2" t="s">
        <v>64</v>
      </c>
      <c r="S12" s="2" t="s">
        <v>47</v>
      </c>
      <c r="T12" s="2" t="s">
        <v>94</v>
      </c>
      <c r="U12" s="2" t="s">
        <v>110</v>
      </c>
      <c r="V12" s="2" t="s">
        <v>139</v>
      </c>
      <c r="W12" s="2" t="s">
        <v>106</v>
      </c>
      <c r="X12" s="2" t="s">
        <v>82</v>
      </c>
      <c r="Y12" s="2" t="s">
        <v>52</v>
      </c>
      <c r="Z12" s="2" t="s">
        <v>111</v>
      </c>
      <c r="AA12" s="2" t="s">
        <v>54</v>
      </c>
      <c r="AB12" s="2" t="s">
        <v>158</v>
      </c>
      <c r="AC12" s="2" t="s">
        <v>159</v>
      </c>
      <c r="AD12" s="6" t="s">
        <v>160</v>
      </c>
      <c r="AE12" s="7" t="str">
        <f>HYPERLINK("https://drive.google.com/file/d/11IKVY7W0rCXiwzz38LqJ5lLyKpIMxO1i/view?usp=drivesdk","धनश्री सुरेखा शरद शिंदे आपले प्रमाणपत्र")</f>
        <v>धनश्री सुरेखा शरद शिंदे आपले प्रमाणपत्र</v>
      </c>
      <c r="AF12" s="2" t="s">
        <v>161</v>
      </c>
    </row>
    <row r="13" spans="1:32" ht="12.75">
      <c r="A13" s="4">
        <v>44223.878572407411</v>
      </c>
      <c r="B13" s="2" t="s">
        <v>162</v>
      </c>
      <c r="C13" s="8">
        <v>2</v>
      </c>
      <c r="D13" s="2" t="s">
        <v>163</v>
      </c>
      <c r="E13" s="2" t="s">
        <v>164</v>
      </c>
      <c r="F13" s="2" t="s">
        <v>72</v>
      </c>
      <c r="G13" s="2" t="s">
        <v>105</v>
      </c>
      <c r="H13" s="2">
        <v>2013</v>
      </c>
      <c r="I13" s="2" t="s">
        <v>46</v>
      </c>
      <c r="J13" s="2" t="s">
        <v>131</v>
      </c>
      <c r="K13" s="2" t="s">
        <v>81</v>
      </c>
      <c r="L13" s="2" t="s">
        <v>91</v>
      </c>
      <c r="M13" s="2" t="s">
        <v>165</v>
      </c>
      <c r="N13" s="2" t="s">
        <v>63</v>
      </c>
      <c r="O13" s="2" t="s">
        <v>75</v>
      </c>
      <c r="P13" s="2" t="s">
        <v>76</v>
      </c>
      <c r="Q13" s="2" t="s">
        <v>166</v>
      </c>
      <c r="R13" s="2" t="s">
        <v>81</v>
      </c>
      <c r="S13" s="2" t="s">
        <v>78</v>
      </c>
      <c r="T13" s="2" t="s">
        <v>121</v>
      </c>
      <c r="U13" s="2" t="s">
        <v>132</v>
      </c>
      <c r="V13" s="2" t="s">
        <v>95</v>
      </c>
      <c r="W13" s="2" t="s">
        <v>81</v>
      </c>
      <c r="X13" s="2" t="s">
        <v>148</v>
      </c>
      <c r="Y13" s="2" t="s">
        <v>52</v>
      </c>
      <c r="Z13" s="2" t="s">
        <v>111</v>
      </c>
      <c r="AA13" s="2" t="s">
        <v>140</v>
      </c>
      <c r="AB13" s="2" t="s">
        <v>167</v>
      </c>
      <c r="AC13" s="2" t="s">
        <v>168</v>
      </c>
      <c r="AD13" s="6" t="s">
        <v>169</v>
      </c>
      <c r="AE13" s="7" t="str">
        <f>HYPERLINK("https://drive.google.com/file/d/1MUNRaUaDW02rZU7CVPwsbcW8EDtDyT3k/view?usp=drivesdk","गणेश मांगठा वळवीआपले प्रमाणपत्र")</f>
        <v>गणेश मांगठा वळवीआपले प्रमाणपत्र</v>
      </c>
      <c r="AF13" s="2" t="s">
        <v>170</v>
      </c>
    </row>
    <row r="14" spans="1:32" ht="12.75">
      <c r="A14" s="4">
        <v>44223.884016666663</v>
      </c>
      <c r="B14" s="2" t="s">
        <v>171</v>
      </c>
      <c r="C14" s="8">
        <v>8</v>
      </c>
      <c r="D14" s="2" t="s">
        <v>102</v>
      </c>
      <c r="E14" s="2" t="s">
        <v>172</v>
      </c>
      <c r="F14" s="2" t="s">
        <v>72</v>
      </c>
      <c r="G14" s="2" t="s">
        <v>105</v>
      </c>
      <c r="H14" s="2">
        <v>2016</v>
      </c>
      <c r="I14" s="2" t="s">
        <v>46</v>
      </c>
      <c r="J14" s="2" t="s">
        <v>73</v>
      </c>
      <c r="K14" s="2" t="s">
        <v>39</v>
      </c>
      <c r="L14" s="2" t="s">
        <v>62</v>
      </c>
      <c r="M14" s="2" t="s">
        <v>41</v>
      </c>
      <c r="N14" s="2" t="s">
        <v>63</v>
      </c>
      <c r="O14" s="2" t="s">
        <v>92</v>
      </c>
      <c r="P14" s="2" t="s">
        <v>120</v>
      </c>
      <c r="Q14" s="2" t="s">
        <v>45</v>
      </c>
      <c r="R14" s="2" t="s">
        <v>64</v>
      </c>
      <c r="S14" s="2" t="s">
        <v>47</v>
      </c>
      <c r="T14" s="2" t="s">
        <v>121</v>
      </c>
      <c r="U14" s="2" t="s">
        <v>110</v>
      </c>
      <c r="V14" s="2" t="s">
        <v>95</v>
      </c>
      <c r="W14" s="2" t="s">
        <v>46</v>
      </c>
      <c r="X14" s="2" t="s">
        <v>148</v>
      </c>
      <c r="Y14" s="2" t="s">
        <v>93</v>
      </c>
      <c r="Z14" s="2" t="s">
        <v>111</v>
      </c>
      <c r="AA14" s="2" t="s">
        <v>140</v>
      </c>
      <c r="AB14" s="2" t="s">
        <v>173</v>
      </c>
      <c r="AC14" s="2" t="s">
        <v>174</v>
      </c>
      <c r="AD14" s="6" t="s">
        <v>175</v>
      </c>
      <c r="AE14" s="7" t="str">
        <f>HYPERLINK("https://drive.google.com/file/d/1u7ZLbMT3p96ItPqyiT_RVg_T0mJBGi13/view?usp=drivesdk","Marathiआपले प्रमाणपत्र")</f>
        <v>Marathiआपले प्रमाणपत्र</v>
      </c>
      <c r="AF14" s="2" t="s">
        <v>176</v>
      </c>
    </row>
    <row r="15" spans="1:32" ht="12.75">
      <c r="A15" s="4">
        <v>44223.899219340281</v>
      </c>
      <c r="B15" s="2" t="s">
        <v>177</v>
      </c>
      <c r="C15" s="8">
        <v>12</v>
      </c>
      <c r="D15" s="2" t="s">
        <v>178</v>
      </c>
      <c r="E15" s="2" t="s">
        <v>179</v>
      </c>
      <c r="F15" s="2" t="s">
        <v>180</v>
      </c>
      <c r="G15" s="2" t="s">
        <v>36</v>
      </c>
      <c r="H15" s="2">
        <v>2014</v>
      </c>
      <c r="I15" s="2" t="s">
        <v>37</v>
      </c>
      <c r="J15" s="2" t="s">
        <v>73</v>
      </c>
      <c r="K15" s="2" t="s">
        <v>46</v>
      </c>
      <c r="L15" s="2" t="s">
        <v>62</v>
      </c>
      <c r="M15" s="2" t="s">
        <v>41</v>
      </c>
      <c r="N15" s="2" t="s">
        <v>42</v>
      </c>
      <c r="O15" s="2" t="s">
        <v>75</v>
      </c>
      <c r="P15" s="2" t="s">
        <v>44</v>
      </c>
      <c r="Q15" s="2" t="s">
        <v>166</v>
      </c>
      <c r="R15" s="2" t="s">
        <v>64</v>
      </c>
      <c r="S15" s="2" t="s">
        <v>93</v>
      </c>
      <c r="T15" s="2" t="s">
        <v>79</v>
      </c>
      <c r="U15" s="2" t="s">
        <v>80</v>
      </c>
      <c r="V15" s="2" t="s">
        <v>95</v>
      </c>
      <c r="W15" s="2" t="s">
        <v>81</v>
      </c>
      <c r="X15" s="2" t="s">
        <v>148</v>
      </c>
      <c r="Y15" s="2" t="s">
        <v>122</v>
      </c>
      <c r="Z15" s="2" t="s">
        <v>96</v>
      </c>
      <c r="AA15" s="2" t="s">
        <v>54</v>
      </c>
      <c r="AB15" s="2" t="s">
        <v>181</v>
      </c>
      <c r="AC15" s="2" t="s">
        <v>182</v>
      </c>
      <c r="AD15" s="6" t="s">
        <v>183</v>
      </c>
      <c r="AE15" s="7" t="str">
        <f>HYPERLINK("https://drive.google.com/file/d/1ozCBnkFbRrxWQIWi5Hp2Pfq1FP4M2E1N/view?usp=drivesdk"," डॉ.संदीप विठ्ठल इरोळेआपले प्रमाणपत्र")</f>
        <v xml:space="preserve"> डॉ.संदीप विठ्ठल इरोळेआपले प्रमाणपत्र</v>
      </c>
      <c r="AF15" s="2" t="s">
        <v>184</v>
      </c>
    </row>
    <row r="16" spans="1:32" ht="12.75">
      <c r="A16" s="4">
        <v>44223.919736666663</v>
      </c>
      <c r="B16" s="2" t="s">
        <v>185</v>
      </c>
      <c r="C16" s="8">
        <v>18</v>
      </c>
      <c r="D16" s="2" t="s">
        <v>186</v>
      </c>
      <c r="E16" s="2" t="s">
        <v>187</v>
      </c>
      <c r="F16" s="2" t="s">
        <v>72</v>
      </c>
      <c r="G16" s="2" t="s">
        <v>105</v>
      </c>
      <c r="H16" s="2">
        <v>2014</v>
      </c>
      <c r="I16" s="2" t="s">
        <v>46</v>
      </c>
      <c r="J16" s="2" t="s">
        <v>73</v>
      </c>
      <c r="K16" s="2" t="s">
        <v>46</v>
      </c>
      <c r="L16" s="2" t="s">
        <v>40</v>
      </c>
      <c r="M16" s="2" t="s">
        <v>107</v>
      </c>
      <c r="N16" s="2" t="s">
        <v>42</v>
      </c>
      <c r="O16" s="2" t="s">
        <v>188</v>
      </c>
      <c r="P16" s="2" t="s">
        <v>44</v>
      </c>
      <c r="Q16" s="2" t="s">
        <v>45</v>
      </c>
      <c r="R16" s="2" t="s">
        <v>109</v>
      </c>
      <c r="S16" s="2" t="s">
        <v>93</v>
      </c>
      <c r="T16" s="2" t="s">
        <v>48</v>
      </c>
      <c r="U16" s="2" t="s">
        <v>49</v>
      </c>
      <c r="V16" s="2" t="s">
        <v>50</v>
      </c>
      <c r="W16" s="2" t="s">
        <v>106</v>
      </c>
      <c r="X16" s="2" t="s">
        <v>189</v>
      </c>
      <c r="Y16" s="2" t="s">
        <v>52</v>
      </c>
      <c r="Z16" s="2" t="s">
        <v>111</v>
      </c>
      <c r="AA16" s="2" t="s">
        <v>140</v>
      </c>
      <c r="AB16" s="2" t="s">
        <v>190</v>
      </c>
      <c r="AC16" s="2" t="s">
        <v>191</v>
      </c>
      <c r="AD16" s="6" t="s">
        <v>192</v>
      </c>
      <c r="AE16" s="7" t="str">
        <f>HYPERLINK("https://drive.google.com/file/d/1g59JxDC6x6Gw76sNaSW7B5qsySCmntQC/view?usp=drivesdk","Bhoye sonali Dhanrajआपले प्रमाणपत्र")</f>
        <v>Bhoye sonali Dhanrajआपले प्रमाणपत्र</v>
      </c>
      <c r="AF16" s="2" t="s">
        <v>193</v>
      </c>
    </row>
    <row r="17" spans="1:32" ht="12.75">
      <c r="A17" s="4">
        <v>44223.95418612269</v>
      </c>
      <c r="B17" s="2" t="s">
        <v>194</v>
      </c>
      <c r="C17" s="8">
        <v>20</v>
      </c>
      <c r="D17" s="2" t="s">
        <v>195</v>
      </c>
      <c r="E17" s="2" t="s">
        <v>196</v>
      </c>
      <c r="F17" s="2" t="s">
        <v>72</v>
      </c>
      <c r="G17" s="2" t="s">
        <v>105</v>
      </c>
      <c r="H17" s="2">
        <v>2014</v>
      </c>
      <c r="I17" s="2" t="s">
        <v>46</v>
      </c>
      <c r="J17" s="2" t="s">
        <v>73</v>
      </c>
      <c r="K17" s="2" t="s">
        <v>81</v>
      </c>
      <c r="L17" s="2" t="s">
        <v>62</v>
      </c>
      <c r="M17" s="2" t="s">
        <v>165</v>
      </c>
      <c r="N17" s="2" t="s">
        <v>42</v>
      </c>
      <c r="O17" s="2" t="s">
        <v>188</v>
      </c>
      <c r="P17" s="2" t="s">
        <v>197</v>
      </c>
      <c r="Q17" s="2" t="s">
        <v>45</v>
      </c>
      <c r="R17" s="2" t="s">
        <v>81</v>
      </c>
      <c r="S17" s="2" t="s">
        <v>47</v>
      </c>
      <c r="T17" s="2" t="s">
        <v>48</v>
      </c>
      <c r="U17" s="2" t="s">
        <v>49</v>
      </c>
      <c r="V17" s="2" t="s">
        <v>50</v>
      </c>
      <c r="W17" s="2" t="s">
        <v>37</v>
      </c>
      <c r="X17" s="2" t="s">
        <v>189</v>
      </c>
      <c r="Y17" s="2" t="s">
        <v>52</v>
      </c>
      <c r="Z17" s="2" t="s">
        <v>149</v>
      </c>
      <c r="AA17" s="2" t="s">
        <v>54</v>
      </c>
      <c r="AB17" s="2" t="s">
        <v>198</v>
      </c>
      <c r="AC17" s="2" t="s">
        <v>199</v>
      </c>
      <c r="AD17" s="6" t="s">
        <v>200</v>
      </c>
      <c r="AE17" s="7" t="str">
        <f>HYPERLINK("https://drive.google.com/file/d/1ybMU9_zfHW0oJ-noLjl5XTGqLyfewlAa/view?usp=drivesdk","दिपक शिलदार पावराआपले प्रमाणपत्र")</f>
        <v>दिपक शिलदार पावराआपले प्रमाणपत्र</v>
      </c>
      <c r="AF17" s="2" t="s">
        <v>201</v>
      </c>
    </row>
    <row r="18" spans="1:32" ht="12.75">
      <c r="A18" s="4">
        <v>44223.961048032405</v>
      </c>
      <c r="B18" s="2" t="s">
        <v>202</v>
      </c>
      <c r="C18" s="8">
        <v>16</v>
      </c>
      <c r="D18" s="2" t="s">
        <v>203</v>
      </c>
      <c r="E18" s="2" t="s">
        <v>204</v>
      </c>
      <c r="F18" s="2" t="s">
        <v>72</v>
      </c>
      <c r="G18" s="2" t="s">
        <v>105</v>
      </c>
      <c r="H18" s="2">
        <v>2014</v>
      </c>
      <c r="I18" s="2" t="s">
        <v>37</v>
      </c>
      <c r="J18" s="2" t="s">
        <v>73</v>
      </c>
      <c r="K18" s="2" t="s">
        <v>205</v>
      </c>
      <c r="L18" s="2" t="s">
        <v>62</v>
      </c>
      <c r="M18" s="2" t="s">
        <v>107</v>
      </c>
      <c r="N18" s="2" t="s">
        <v>42</v>
      </c>
      <c r="O18" s="2" t="s">
        <v>188</v>
      </c>
      <c r="P18" s="2" t="s">
        <v>44</v>
      </c>
      <c r="Q18" s="2" t="s">
        <v>45</v>
      </c>
      <c r="R18" s="2" t="s">
        <v>46</v>
      </c>
      <c r="S18" s="2" t="s">
        <v>206</v>
      </c>
      <c r="T18" s="2" t="s">
        <v>79</v>
      </c>
      <c r="U18" s="2" t="s">
        <v>132</v>
      </c>
      <c r="V18" s="2" t="s">
        <v>50</v>
      </c>
      <c r="W18" s="2" t="s">
        <v>46</v>
      </c>
      <c r="X18" s="2" t="s">
        <v>189</v>
      </c>
      <c r="Y18" s="2" t="s">
        <v>206</v>
      </c>
      <c r="Z18" s="2" t="s">
        <v>149</v>
      </c>
      <c r="AA18" s="2" t="s">
        <v>54</v>
      </c>
      <c r="AB18" s="2" t="s">
        <v>207</v>
      </c>
      <c r="AC18" s="2" t="s">
        <v>208</v>
      </c>
      <c r="AD18" s="6" t="s">
        <v>209</v>
      </c>
      <c r="AE18" s="7" t="str">
        <f>HYPERLINK("https://drive.google.com/file/d/1LgB14BtxnE_6Z4NWW7tlMjEJOWt8krRt/view?usp=drivesdk","Anil Veljya Pawaraआपले प्रमाणपत्र")</f>
        <v>Anil Veljya Pawaraआपले प्रमाणपत्र</v>
      </c>
      <c r="AF18" s="2" t="s">
        <v>210</v>
      </c>
    </row>
    <row r="19" spans="1:32" ht="12.75">
      <c r="A19" s="4">
        <v>44224.308482523149</v>
      </c>
      <c r="B19" s="2" t="s">
        <v>211</v>
      </c>
      <c r="C19" s="8">
        <v>14</v>
      </c>
      <c r="D19" s="2" t="s">
        <v>212</v>
      </c>
      <c r="E19" s="2" t="s">
        <v>213</v>
      </c>
      <c r="F19" s="2" t="s">
        <v>72</v>
      </c>
      <c r="G19" s="2" t="s">
        <v>105</v>
      </c>
      <c r="H19" s="2">
        <v>2014</v>
      </c>
      <c r="I19" s="2" t="s">
        <v>106</v>
      </c>
      <c r="J19" s="2" t="s">
        <v>131</v>
      </c>
      <c r="K19" s="2" t="s">
        <v>46</v>
      </c>
      <c r="L19" s="2" t="s">
        <v>91</v>
      </c>
      <c r="M19" s="2" t="s">
        <v>165</v>
      </c>
      <c r="N19" s="2" t="s">
        <v>42</v>
      </c>
      <c r="O19" s="2" t="s">
        <v>75</v>
      </c>
      <c r="P19" s="2" t="s">
        <v>44</v>
      </c>
      <c r="Q19" s="2" t="s">
        <v>45</v>
      </c>
      <c r="R19" s="2" t="s">
        <v>109</v>
      </c>
      <c r="S19" s="2" t="s">
        <v>206</v>
      </c>
      <c r="T19" s="2" t="s">
        <v>79</v>
      </c>
      <c r="U19" s="2" t="s">
        <v>110</v>
      </c>
      <c r="V19" s="2" t="s">
        <v>50</v>
      </c>
      <c r="W19" s="2" t="s">
        <v>81</v>
      </c>
      <c r="X19" s="2" t="s">
        <v>148</v>
      </c>
      <c r="Y19" s="2" t="s">
        <v>52</v>
      </c>
      <c r="Z19" s="2" t="s">
        <v>53</v>
      </c>
      <c r="AA19" s="2" t="s">
        <v>112</v>
      </c>
      <c r="AB19" s="2" t="s">
        <v>214</v>
      </c>
      <c r="AC19" s="2" t="s">
        <v>215</v>
      </c>
      <c r="AD19" s="6" t="s">
        <v>216</v>
      </c>
      <c r="AE19" s="7" t="str">
        <f>HYPERLINK("https://drive.google.com/file/d/1t-dEbrZ2ywPwoca52koDpi9xccQXXcoT/view?usp=drivesdk","रविता अरुण पवारआपले प्रमाणपत्र")</f>
        <v>रविता अरुण पवारआपले प्रमाणपत्र</v>
      </c>
      <c r="AF19" s="2" t="s">
        <v>217</v>
      </c>
    </row>
    <row r="20" spans="1:32" ht="12.75">
      <c r="A20" s="4">
        <v>44224.343357210644</v>
      </c>
      <c r="B20" s="2" t="s">
        <v>218</v>
      </c>
      <c r="C20" s="8">
        <v>8</v>
      </c>
      <c r="D20" s="2" t="s">
        <v>219</v>
      </c>
      <c r="E20" s="2" t="s">
        <v>220</v>
      </c>
      <c r="F20" s="2" t="s">
        <v>35</v>
      </c>
      <c r="G20" s="2" t="s">
        <v>105</v>
      </c>
      <c r="H20" s="2">
        <v>2015</v>
      </c>
      <c r="I20" s="2" t="s">
        <v>46</v>
      </c>
      <c r="J20" s="2" t="s">
        <v>38</v>
      </c>
      <c r="K20" s="2" t="s">
        <v>46</v>
      </c>
      <c r="L20" s="2" t="s">
        <v>62</v>
      </c>
      <c r="M20" s="2" t="s">
        <v>74</v>
      </c>
      <c r="N20" s="2" t="s">
        <v>108</v>
      </c>
      <c r="O20" s="2" t="s">
        <v>92</v>
      </c>
      <c r="P20" s="2" t="s">
        <v>197</v>
      </c>
      <c r="Q20" s="2" t="s">
        <v>77</v>
      </c>
      <c r="R20" s="2" t="s">
        <v>109</v>
      </c>
      <c r="S20" s="2" t="s">
        <v>93</v>
      </c>
      <c r="T20" s="2" t="s">
        <v>48</v>
      </c>
      <c r="U20" s="2" t="s">
        <v>49</v>
      </c>
      <c r="V20" s="2" t="s">
        <v>221</v>
      </c>
      <c r="W20" s="2" t="s">
        <v>106</v>
      </c>
      <c r="X20" s="2" t="s">
        <v>189</v>
      </c>
      <c r="Y20" s="2" t="s">
        <v>93</v>
      </c>
      <c r="Z20" s="2" t="s">
        <v>111</v>
      </c>
      <c r="AA20" s="2" t="s">
        <v>54</v>
      </c>
      <c r="AB20" s="2" t="s">
        <v>222</v>
      </c>
      <c r="AC20" s="2" t="s">
        <v>223</v>
      </c>
      <c r="AD20" s="6" t="s">
        <v>224</v>
      </c>
      <c r="AE20" s="7" t="str">
        <f>HYPERLINK("https://drive.google.com/file/d/14BspSjsO-zUFOkKGzVtg6Ny7DXlsB5ps/view?usp=drivesdk","Thakare Rakesh Ramchandraआपले प्रमाणपत्र")</f>
        <v>Thakare Rakesh Ramchandraआपले प्रमाणपत्र</v>
      </c>
      <c r="AF20" s="2" t="s">
        <v>225</v>
      </c>
    </row>
    <row r="21" spans="1:32" ht="12.75">
      <c r="A21" s="4">
        <v>44224.351295474538</v>
      </c>
      <c r="B21" s="2" t="s">
        <v>226</v>
      </c>
      <c r="C21" s="8">
        <v>16</v>
      </c>
      <c r="D21" s="2" t="s">
        <v>227</v>
      </c>
      <c r="E21" s="2" t="s">
        <v>228</v>
      </c>
      <c r="F21" s="2" t="s">
        <v>72</v>
      </c>
      <c r="G21" s="2" t="s">
        <v>105</v>
      </c>
      <c r="H21" s="2">
        <v>2014</v>
      </c>
      <c r="I21" s="2" t="s">
        <v>106</v>
      </c>
      <c r="J21" s="2" t="s">
        <v>73</v>
      </c>
      <c r="K21" s="2" t="s">
        <v>81</v>
      </c>
      <c r="L21" s="2" t="s">
        <v>40</v>
      </c>
      <c r="M21" s="2" t="s">
        <v>41</v>
      </c>
      <c r="N21" s="2" t="s">
        <v>108</v>
      </c>
      <c r="O21" s="2" t="s">
        <v>92</v>
      </c>
      <c r="P21" s="2" t="s">
        <v>120</v>
      </c>
      <c r="Q21" s="2" t="s">
        <v>77</v>
      </c>
      <c r="R21" s="2" t="s">
        <v>46</v>
      </c>
      <c r="S21" s="2" t="s">
        <v>93</v>
      </c>
      <c r="T21" s="2" t="s">
        <v>94</v>
      </c>
      <c r="U21" s="2" t="s">
        <v>49</v>
      </c>
      <c r="V21" s="2" t="s">
        <v>50</v>
      </c>
      <c r="W21" s="2" t="s">
        <v>46</v>
      </c>
      <c r="X21" s="2" t="s">
        <v>51</v>
      </c>
      <c r="Y21" s="2" t="s">
        <v>93</v>
      </c>
      <c r="Z21" s="2" t="s">
        <v>53</v>
      </c>
      <c r="AA21" s="2" t="s">
        <v>140</v>
      </c>
      <c r="AB21" s="2" t="s">
        <v>229</v>
      </c>
      <c r="AC21" s="2" t="s">
        <v>230</v>
      </c>
      <c r="AD21" s="6" t="s">
        <v>231</v>
      </c>
      <c r="AE21" s="7" t="str">
        <f>HYPERLINK("https://drive.google.com/file/d/1kYInlwwQKk-sI-i4ac2RSGk_0Fu2BF8i/view?usp=drivesdk","हो पाहिजेआपले प्रमाणपत्र")</f>
        <v>हो पाहिजेआपले प्रमाणपत्र</v>
      </c>
      <c r="AF21" s="2" t="s">
        <v>232</v>
      </c>
    </row>
    <row r="22" spans="1:32" ht="12.75">
      <c r="A22" s="4">
        <v>44224.504375578705</v>
      </c>
      <c r="B22" s="2" t="s">
        <v>233</v>
      </c>
      <c r="C22" s="8">
        <v>14</v>
      </c>
      <c r="D22" s="2" t="s">
        <v>234</v>
      </c>
      <c r="E22" s="2" t="s">
        <v>235</v>
      </c>
      <c r="F22" s="2" t="s">
        <v>72</v>
      </c>
      <c r="G22" s="2" t="s">
        <v>105</v>
      </c>
      <c r="H22" s="2">
        <v>2014</v>
      </c>
      <c r="I22" s="2" t="s">
        <v>46</v>
      </c>
      <c r="J22" s="2" t="s">
        <v>73</v>
      </c>
      <c r="K22" s="2" t="s">
        <v>46</v>
      </c>
      <c r="L22" s="2" t="s">
        <v>62</v>
      </c>
      <c r="M22" s="2" t="s">
        <v>107</v>
      </c>
      <c r="N22" s="2" t="s">
        <v>108</v>
      </c>
      <c r="O22" s="2" t="s">
        <v>43</v>
      </c>
      <c r="P22" s="2" t="s">
        <v>76</v>
      </c>
      <c r="Q22" s="2" t="s">
        <v>45</v>
      </c>
      <c r="R22" s="2" t="s">
        <v>64</v>
      </c>
      <c r="S22" s="2" t="s">
        <v>47</v>
      </c>
      <c r="T22" s="2" t="s">
        <v>79</v>
      </c>
      <c r="U22" s="2" t="s">
        <v>49</v>
      </c>
      <c r="V22" s="2" t="s">
        <v>139</v>
      </c>
      <c r="W22" s="2" t="s">
        <v>46</v>
      </c>
      <c r="X22" s="2" t="s">
        <v>82</v>
      </c>
      <c r="Y22" s="2" t="s">
        <v>52</v>
      </c>
      <c r="Z22" s="2" t="s">
        <v>53</v>
      </c>
      <c r="AA22" s="2" t="s">
        <v>140</v>
      </c>
      <c r="AB22" s="2" t="s">
        <v>236</v>
      </c>
      <c r="AC22" s="2" t="s">
        <v>237</v>
      </c>
      <c r="AD22" s="6" t="s">
        <v>238</v>
      </c>
      <c r="AE22" s="7" t="str">
        <f>HYPERLINK("https://drive.google.com/file/d/1zsVTo55JfFEPuNmpWxKMYHOMzTBkh6Mt/view?usp=drivesdk","संतोष दिलीप राऊतआपले प्रमाणपत्र")</f>
        <v>संतोष दिलीप राऊतआपले प्रमाणपत्र</v>
      </c>
      <c r="AF22" s="2" t="s">
        <v>239</v>
      </c>
    </row>
    <row r="23" spans="1:32" ht="12.75">
      <c r="A23" s="4">
        <v>44224.560284178238</v>
      </c>
      <c r="B23" s="2" t="s">
        <v>240</v>
      </c>
      <c r="C23" s="8">
        <v>10</v>
      </c>
      <c r="D23" s="2" t="s">
        <v>241</v>
      </c>
      <c r="E23" s="2" t="s">
        <v>242</v>
      </c>
      <c r="F23" s="2" t="s">
        <v>180</v>
      </c>
      <c r="G23" s="2" t="s">
        <v>157</v>
      </c>
      <c r="H23" s="2">
        <v>2014</v>
      </c>
      <c r="I23" s="2" t="s">
        <v>46</v>
      </c>
      <c r="J23" s="2" t="s">
        <v>73</v>
      </c>
      <c r="K23" s="2" t="s">
        <v>46</v>
      </c>
      <c r="L23" s="2" t="s">
        <v>62</v>
      </c>
      <c r="M23" s="2" t="s">
        <v>41</v>
      </c>
      <c r="N23" s="2" t="s">
        <v>63</v>
      </c>
      <c r="O23" s="2" t="s">
        <v>43</v>
      </c>
      <c r="P23" s="2" t="s">
        <v>120</v>
      </c>
      <c r="Q23" s="2" t="s">
        <v>77</v>
      </c>
      <c r="R23" s="2" t="s">
        <v>64</v>
      </c>
      <c r="S23" s="2" t="s">
        <v>78</v>
      </c>
      <c r="T23" s="2" t="s">
        <v>48</v>
      </c>
      <c r="U23" s="2" t="s">
        <v>132</v>
      </c>
      <c r="V23" s="2" t="s">
        <v>139</v>
      </c>
      <c r="W23" s="2" t="s">
        <v>106</v>
      </c>
      <c r="X23" s="2" t="s">
        <v>189</v>
      </c>
      <c r="Y23" s="2" t="s">
        <v>52</v>
      </c>
      <c r="Z23" s="2" t="s">
        <v>111</v>
      </c>
      <c r="AA23" s="2" t="s">
        <v>140</v>
      </c>
      <c r="AB23" s="2" t="s">
        <v>243</v>
      </c>
      <c r="AC23" s="2" t="s">
        <v>244</v>
      </c>
      <c r="AD23" s="6" t="s">
        <v>245</v>
      </c>
      <c r="AE23" s="7" t="str">
        <f>HYPERLINK("https://drive.google.com/file/d/1hrKkconcENI3Z4ZKFvhhF4aAmsLi2y8-/view?usp=drivesdk","होआपले प्रमाणपत्र")</f>
        <v>होआपले प्रमाणपत्र</v>
      </c>
      <c r="AF23" s="2" t="s">
        <v>246</v>
      </c>
    </row>
    <row r="24" spans="1:32" ht="12.75">
      <c r="A24" s="4">
        <v>44224.611234884258</v>
      </c>
      <c r="B24" s="2" t="s">
        <v>247</v>
      </c>
      <c r="C24" s="8">
        <v>16</v>
      </c>
      <c r="D24" s="2" t="s">
        <v>248</v>
      </c>
      <c r="E24" s="2" t="s">
        <v>249</v>
      </c>
      <c r="F24" s="2" t="s">
        <v>35</v>
      </c>
      <c r="G24" s="2" t="s">
        <v>36</v>
      </c>
      <c r="H24" s="2">
        <v>2014</v>
      </c>
      <c r="I24" s="2" t="s">
        <v>37</v>
      </c>
      <c r="J24" s="2" t="s">
        <v>38</v>
      </c>
      <c r="K24" s="2" t="s">
        <v>205</v>
      </c>
      <c r="L24" s="2" t="s">
        <v>62</v>
      </c>
      <c r="M24" s="2" t="s">
        <v>41</v>
      </c>
      <c r="N24" s="2" t="s">
        <v>63</v>
      </c>
      <c r="O24" s="2" t="s">
        <v>75</v>
      </c>
      <c r="P24" s="2" t="s">
        <v>76</v>
      </c>
      <c r="Q24" s="2" t="s">
        <v>45</v>
      </c>
      <c r="R24" s="2" t="s">
        <v>64</v>
      </c>
      <c r="S24" s="2" t="s">
        <v>206</v>
      </c>
      <c r="T24" s="2" t="s">
        <v>48</v>
      </c>
      <c r="U24" s="2" t="s">
        <v>110</v>
      </c>
      <c r="V24" s="2" t="s">
        <v>139</v>
      </c>
      <c r="W24" s="2" t="s">
        <v>106</v>
      </c>
      <c r="X24" s="2" t="s">
        <v>82</v>
      </c>
      <c r="Y24" s="2" t="s">
        <v>122</v>
      </c>
      <c r="Z24" s="2" t="s">
        <v>53</v>
      </c>
      <c r="AA24" s="2" t="s">
        <v>54</v>
      </c>
      <c r="AB24" s="2" t="s">
        <v>250</v>
      </c>
      <c r="AC24" s="2" t="s">
        <v>251</v>
      </c>
      <c r="AD24" s="6" t="s">
        <v>252</v>
      </c>
      <c r="AE24" s="7" t="str">
        <f>HYPERLINK("https://drive.google.com/file/d/1vLc_eyYyTftzthRD2VlV5h2pMoaO3ZOw/view?usp=drivesdk","प.भा.कस्तुरेआपले प्रमाणपत्र")</f>
        <v>प.भा.कस्तुरेआपले प्रमाणपत्र</v>
      </c>
      <c r="AF24" s="2" t="s">
        <v>253</v>
      </c>
    </row>
    <row r="25" spans="1:32" ht="12.75">
      <c r="A25" s="4">
        <v>44224.622859768519</v>
      </c>
      <c r="B25" s="2" t="s">
        <v>254</v>
      </c>
      <c r="C25" s="8">
        <v>12</v>
      </c>
      <c r="D25" s="2" t="s">
        <v>255</v>
      </c>
      <c r="E25" s="2" t="s">
        <v>256</v>
      </c>
      <c r="F25" s="2" t="s">
        <v>104</v>
      </c>
      <c r="G25" s="2" t="s">
        <v>157</v>
      </c>
      <c r="H25" s="2">
        <v>2014</v>
      </c>
      <c r="I25" s="2" t="s">
        <v>46</v>
      </c>
      <c r="J25" s="2" t="s">
        <v>73</v>
      </c>
      <c r="K25" s="2" t="s">
        <v>46</v>
      </c>
      <c r="L25" s="2" t="s">
        <v>40</v>
      </c>
      <c r="M25" s="2" t="s">
        <v>107</v>
      </c>
      <c r="N25" s="2" t="s">
        <v>63</v>
      </c>
      <c r="O25" s="2" t="s">
        <v>43</v>
      </c>
      <c r="P25" s="2" t="s">
        <v>44</v>
      </c>
      <c r="Q25" s="2" t="s">
        <v>77</v>
      </c>
      <c r="R25" s="2" t="s">
        <v>109</v>
      </c>
      <c r="S25" s="2" t="s">
        <v>78</v>
      </c>
      <c r="T25" s="2" t="s">
        <v>48</v>
      </c>
      <c r="U25" s="2" t="s">
        <v>49</v>
      </c>
      <c r="V25" s="2" t="s">
        <v>139</v>
      </c>
      <c r="W25" s="2" t="s">
        <v>46</v>
      </c>
      <c r="X25" s="2" t="s">
        <v>189</v>
      </c>
      <c r="Y25" s="2" t="s">
        <v>206</v>
      </c>
      <c r="Z25" s="2" t="s">
        <v>111</v>
      </c>
      <c r="AA25" s="2" t="s">
        <v>140</v>
      </c>
      <c r="AB25" s="2" t="s">
        <v>257</v>
      </c>
      <c r="AC25" s="2" t="s">
        <v>258</v>
      </c>
      <c r="AD25" s="6" t="s">
        <v>259</v>
      </c>
      <c r="AE25" s="7" t="str">
        <f>HYPERLINK("https://drive.google.com/file/d/1UdK7ab5l0qBdz_vmeBEWyBuhD0prQCS6/view?usp=drivesdk","chan आपले प्रमाणपत्र")</f>
        <v>chan आपले प्रमाणपत्र</v>
      </c>
      <c r="AF25" s="2" t="s">
        <v>260</v>
      </c>
    </row>
    <row r="26" spans="1:32" ht="12.75">
      <c r="A26" s="4">
        <v>44224.636624803243</v>
      </c>
      <c r="B26" s="2" t="s">
        <v>261</v>
      </c>
      <c r="C26" s="8">
        <v>12</v>
      </c>
      <c r="D26" s="2" t="s">
        <v>262</v>
      </c>
      <c r="E26" s="2" t="s">
        <v>263</v>
      </c>
      <c r="F26" s="2" t="s">
        <v>104</v>
      </c>
      <c r="G26" s="2" t="s">
        <v>105</v>
      </c>
      <c r="H26" s="2">
        <v>2014</v>
      </c>
      <c r="I26" s="2" t="s">
        <v>37</v>
      </c>
      <c r="J26" s="2" t="s">
        <v>73</v>
      </c>
      <c r="K26" s="2" t="s">
        <v>39</v>
      </c>
      <c r="L26" s="2" t="s">
        <v>40</v>
      </c>
      <c r="M26" s="2" t="s">
        <v>165</v>
      </c>
      <c r="N26" s="2" t="s">
        <v>42</v>
      </c>
      <c r="O26" s="2" t="s">
        <v>188</v>
      </c>
      <c r="P26" s="2" t="s">
        <v>76</v>
      </c>
      <c r="Q26" s="2" t="s">
        <v>77</v>
      </c>
      <c r="R26" s="2" t="s">
        <v>64</v>
      </c>
      <c r="S26" s="2" t="s">
        <v>206</v>
      </c>
      <c r="T26" s="2" t="s">
        <v>121</v>
      </c>
      <c r="U26" s="2" t="s">
        <v>110</v>
      </c>
      <c r="V26" s="2" t="s">
        <v>95</v>
      </c>
      <c r="W26" s="2" t="s">
        <v>81</v>
      </c>
      <c r="X26" s="2" t="s">
        <v>148</v>
      </c>
      <c r="Y26" s="2" t="s">
        <v>52</v>
      </c>
      <c r="Z26" s="2" t="s">
        <v>149</v>
      </c>
      <c r="AA26" s="2" t="s">
        <v>123</v>
      </c>
      <c r="AB26" s="2" t="s">
        <v>264</v>
      </c>
      <c r="AC26" s="2" t="s">
        <v>265</v>
      </c>
      <c r="AD26" s="6" t="s">
        <v>266</v>
      </c>
      <c r="AE26" s="7" t="str">
        <f>HYPERLINK("https://drive.google.com/file/d/1kw2j_Mi1YdUWXGVY8T3WaiIlxaH3KpTx/view?usp=drivesdk","Ankush Venkat jadhavआपले प्रमाणपत्र")</f>
        <v>Ankush Venkat jadhavआपले प्रमाणपत्र</v>
      </c>
      <c r="AF26" s="2" t="s">
        <v>267</v>
      </c>
    </row>
    <row r="27" spans="1:32" ht="12.75">
      <c r="A27" s="4">
        <v>44224.669025868061</v>
      </c>
      <c r="B27" s="2" t="s">
        <v>268</v>
      </c>
      <c r="C27" s="8">
        <v>16</v>
      </c>
      <c r="D27" s="2" t="s">
        <v>269</v>
      </c>
      <c r="E27" s="2" t="s">
        <v>270</v>
      </c>
      <c r="F27" s="2" t="s">
        <v>104</v>
      </c>
      <c r="G27" s="2" t="s">
        <v>105</v>
      </c>
      <c r="H27" s="2">
        <v>2014</v>
      </c>
      <c r="I27" s="2" t="s">
        <v>37</v>
      </c>
      <c r="J27" s="2" t="s">
        <v>131</v>
      </c>
      <c r="K27" s="2" t="s">
        <v>39</v>
      </c>
      <c r="L27" s="2" t="s">
        <v>62</v>
      </c>
      <c r="M27" s="2" t="s">
        <v>165</v>
      </c>
      <c r="N27" s="2" t="s">
        <v>63</v>
      </c>
      <c r="O27" s="2" t="s">
        <v>43</v>
      </c>
      <c r="P27" s="2" t="s">
        <v>44</v>
      </c>
      <c r="Q27" s="2" t="s">
        <v>45</v>
      </c>
      <c r="R27" s="2" t="s">
        <v>64</v>
      </c>
      <c r="S27" s="2" t="s">
        <v>47</v>
      </c>
      <c r="T27" s="2" t="s">
        <v>79</v>
      </c>
      <c r="U27" s="2" t="s">
        <v>110</v>
      </c>
      <c r="V27" s="2" t="s">
        <v>95</v>
      </c>
      <c r="W27" s="2" t="s">
        <v>46</v>
      </c>
      <c r="X27" s="2" t="s">
        <v>148</v>
      </c>
      <c r="Y27" s="2" t="s">
        <v>122</v>
      </c>
      <c r="Z27" s="2" t="s">
        <v>53</v>
      </c>
      <c r="AA27" s="2" t="s">
        <v>112</v>
      </c>
      <c r="AB27" s="2" t="s">
        <v>271</v>
      </c>
      <c r="AC27" s="2" t="s">
        <v>272</v>
      </c>
      <c r="AD27" s="6" t="s">
        <v>273</v>
      </c>
      <c r="AE27" s="7" t="str">
        <f>HYPERLINK("https://drive.google.com/file/d/1XCGQ8yeBtgCHZqtCiflCFOBJ3SKRJNOR/view?usp=drivesdk","संकेत शंकर जाधवआपले प्रमाणपत्र")</f>
        <v>संकेत शंकर जाधवआपले प्रमाणपत्र</v>
      </c>
      <c r="AF27" s="2" t="s">
        <v>274</v>
      </c>
    </row>
    <row r="28" spans="1:32" ht="12.75">
      <c r="A28" s="4">
        <v>44224.672746504628</v>
      </c>
      <c r="B28" s="2" t="s">
        <v>275</v>
      </c>
      <c r="C28" s="8">
        <v>6</v>
      </c>
      <c r="D28" s="2" t="s">
        <v>276</v>
      </c>
      <c r="E28" s="2" t="s">
        <v>204</v>
      </c>
      <c r="F28" s="2" t="s">
        <v>35</v>
      </c>
      <c r="G28" s="2" t="s">
        <v>105</v>
      </c>
      <c r="H28" s="2">
        <v>2013</v>
      </c>
      <c r="I28" s="2" t="s">
        <v>106</v>
      </c>
      <c r="J28" s="2" t="s">
        <v>277</v>
      </c>
      <c r="K28" s="2" t="s">
        <v>46</v>
      </c>
      <c r="L28" s="2" t="s">
        <v>278</v>
      </c>
      <c r="M28" s="2" t="s">
        <v>74</v>
      </c>
      <c r="N28" s="2" t="s">
        <v>108</v>
      </c>
      <c r="O28" s="2" t="s">
        <v>75</v>
      </c>
      <c r="P28" s="2" t="s">
        <v>44</v>
      </c>
      <c r="Q28" s="2" t="s">
        <v>45</v>
      </c>
      <c r="R28" s="2" t="s">
        <v>64</v>
      </c>
      <c r="S28" s="2" t="s">
        <v>93</v>
      </c>
      <c r="T28" s="2" t="s">
        <v>79</v>
      </c>
      <c r="U28" s="2" t="s">
        <v>110</v>
      </c>
      <c r="V28" s="2" t="s">
        <v>50</v>
      </c>
      <c r="W28" s="2" t="s">
        <v>46</v>
      </c>
      <c r="X28" s="2" t="s">
        <v>148</v>
      </c>
      <c r="Y28" s="2" t="s">
        <v>206</v>
      </c>
      <c r="Z28" s="2" t="s">
        <v>149</v>
      </c>
      <c r="AA28" s="2" t="s">
        <v>140</v>
      </c>
      <c r="AB28" s="2" t="s">
        <v>279</v>
      </c>
      <c r="AC28" s="2" t="s">
        <v>280</v>
      </c>
      <c r="AD28" s="6" t="s">
        <v>281</v>
      </c>
      <c r="AE28" s="7" t="str">
        <f>HYPERLINK("https://drive.google.com/file/d/1sZqSeohaqa7RZGoObVOH77gW-Qsy60Oi/view?usp=drivesdk","Aakash kokaniआपले प्रमाणपत्र")</f>
        <v>Aakash kokaniआपले प्रमाणपत्र</v>
      </c>
      <c r="AF28" s="2" t="s">
        <v>282</v>
      </c>
    </row>
    <row r="29" spans="1:32" ht="12.75">
      <c r="A29" s="4">
        <v>44224.681752696764</v>
      </c>
      <c r="B29" s="2" t="s">
        <v>283</v>
      </c>
      <c r="C29" s="8">
        <v>14</v>
      </c>
      <c r="D29" s="2" t="s">
        <v>284</v>
      </c>
      <c r="E29" s="2" t="s">
        <v>285</v>
      </c>
      <c r="F29" s="2" t="s">
        <v>180</v>
      </c>
      <c r="G29" s="2" t="s">
        <v>105</v>
      </c>
      <c r="H29" s="2">
        <v>2015</v>
      </c>
      <c r="I29" s="2" t="s">
        <v>81</v>
      </c>
      <c r="J29" s="2" t="s">
        <v>277</v>
      </c>
      <c r="K29" s="2" t="s">
        <v>46</v>
      </c>
      <c r="L29" s="2" t="s">
        <v>40</v>
      </c>
      <c r="M29" s="2" t="s">
        <v>74</v>
      </c>
      <c r="N29" s="2" t="s">
        <v>108</v>
      </c>
      <c r="O29" s="2" t="s">
        <v>43</v>
      </c>
      <c r="P29" s="2" t="s">
        <v>44</v>
      </c>
      <c r="Q29" s="2" t="s">
        <v>45</v>
      </c>
      <c r="R29" s="2" t="s">
        <v>109</v>
      </c>
      <c r="S29" s="2" t="s">
        <v>78</v>
      </c>
      <c r="T29" s="2" t="s">
        <v>79</v>
      </c>
      <c r="U29" s="2" t="s">
        <v>49</v>
      </c>
      <c r="V29" s="2" t="s">
        <v>139</v>
      </c>
      <c r="W29" s="2" t="s">
        <v>37</v>
      </c>
      <c r="X29" s="2" t="s">
        <v>148</v>
      </c>
      <c r="Y29" s="2" t="s">
        <v>122</v>
      </c>
      <c r="Z29" s="2" t="s">
        <v>111</v>
      </c>
      <c r="AA29" s="2" t="s">
        <v>54</v>
      </c>
      <c r="AB29" s="2" t="s">
        <v>286</v>
      </c>
      <c r="AC29" s="2" t="s">
        <v>287</v>
      </c>
      <c r="AD29" s="6" t="s">
        <v>288</v>
      </c>
      <c r="AE29" s="7" t="str">
        <f>HYPERLINK("https://drive.google.com/file/d/1aDGfq7cy1MdO5SuLKqmjNNs5iYIjj33v/view?usp=drivesdk","Jagtap khemchand jayramआपले प्रमाणपत्र")</f>
        <v>Jagtap khemchand jayramआपले प्रमाणपत्र</v>
      </c>
      <c r="AF29" s="2" t="s">
        <v>289</v>
      </c>
    </row>
    <row r="30" spans="1:32" ht="12.75">
      <c r="A30" s="4">
        <v>44224.687141180555</v>
      </c>
      <c r="B30" s="2" t="s">
        <v>290</v>
      </c>
      <c r="C30" s="8">
        <v>34</v>
      </c>
      <c r="D30" s="2" t="s">
        <v>291</v>
      </c>
      <c r="E30" s="2" t="s">
        <v>292</v>
      </c>
      <c r="F30" s="2" t="s">
        <v>35</v>
      </c>
      <c r="G30" s="2" t="s">
        <v>36</v>
      </c>
      <c r="H30" s="2">
        <v>2014</v>
      </c>
      <c r="I30" s="2" t="s">
        <v>37</v>
      </c>
      <c r="J30" s="2" t="s">
        <v>73</v>
      </c>
      <c r="K30" s="2" t="s">
        <v>39</v>
      </c>
      <c r="L30" s="2" t="s">
        <v>40</v>
      </c>
      <c r="M30" s="2" t="s">
        <v>41</v>
      </c>
      <c r="N30" s="2" t="s">
        <v>42</v>
      </c>
      <c r="O30" s="2" t="s">
        <v>75</v>
      </c>
      <c r="P30" s="2" t="s">
        <v>44</v>
      </c>
      <c r="Q30" s="2" t="s">
        <v>45</v>
      </c>
      <c r="R30" s="2" t="s">
        <v>46</v>
      </c>
      <c r="S30" s="2" t="s">
        <v>47</v>
      </c>
      <c r="T30" s="2" t="s">
        <v>48</v>
      </c>
      <c r="U30" s="2" t="s">
        <v>49</v>
      </c>
      <c r="V30" s="2" t="s">
        <v>50</v>
      </c>
      <c r="W30" s="2" t="s">
        <v>37</v>
      </c>
      <c r="X30" s="2" t="s">
        <v>51</v>
      </c>
      <c r="Y30" s="2" t="s">
        <v>52</v>
      </c>
      <c r="Z30" s="2" t="s">
        <v>53</v>
      </c>
      <c r="AA30" s="2" t="s">
        <v>123</v>
      </c>
      <c r="AB30" s="2" t="s">
        <v>293</v>
      </c>
      <c r="AC30" s="2" t="s">
        <v>294</v>
      </c>
      <c r="AD30" s="6" t="s">
        <v>295</v>
      </c>
      <c r="AE30" s="7" t="str">
        <f>HYPERLINK("https://drive.google.com/file/d/1E-GdXzDCf9UOv_uj6SpOZmHFzq77_6s9/view?usp=drivesdk","विठ्ठल भाऊसो किडगांवकरआपले प्रमाणपत्र")</f>
        <v>विठ्ठल भाऊसो किडगांवकरआपले प्रमाणपत्र</v>
      </c>
      <c r="AF30" s="2" t="s">
        <v>296</v>
      </c>
    </row>
    <row r="31" spans="1:32" ht="12.75">
      <c r="A31" s="4">
        <v>44224.697903344902</v>
      </c>
      <c r="B31" s="2" t="s">
        <v>297</v>
      </c>
      <c r="C31" s="8">
        <v>6</v>
      </c>
      <c r="D31" s="2" t="s">
        <v>298</v>
      </c>
      <c r="E31" s="2" t="s">
        <v>299</v>
      </c>
      <c r="F31" s="2" t="s">
        <v>72</v>
      </c>
      <c r="G31" s="2" t="s">
        <v>105</v>
      </c>
      <c r="H31" s="2">
        <v>2015</v>
      </c>
      <c r="I31" s="2" t="s">
        <v>81</v>
      </c>
      <c r="J31" s="2" t="s">
        <v>38</v>
      </c>
      <c r="K31" s="2" t="s">
        <v>81</v>
      </c>
      <c r="L31" s="2" t="s">
        <v>278</v>
      </c>
      <c r="M31" s="2" t="s">
        <v>74</v>
      </c>
      <c r="N31" s="2" t="s">
        <v>42</v>
      </c>
      <c r="O31" s="2" t="s">
        <v>75</v>
      </c>
      <c r="P31" s="2" t="s">
        <v>44</v>
      </c>
      <c r="Q31" s="2" t="s">
        <v>166</v>
      </c>
      <c r="R31" s="2" t="s">
        <v>64</v>
      </c>
      <c r="S31" s="2" t="s">
        <v>78</v>
      </c>
      <c r="T31" s="2" t="s">
        <v>121</v>
      </c>
      <c r="U31" s="2" t="s">
        <v>132</v>
      </c>
      <c r="V31" s="2" t="s">
        <v>139</v>
      </c>
      <c r="W31" s="2" t="s">
        <v>81</v>
      </c>
      <c r="X31" s="2" t="s">
        <v>189</v>
      </c>
      <c r="Y31" s="2" t="s">
        <v>93</v>
      </c>
      <c r="Z31" s="2" t="s">
        <v>96</v>
      </c>
      <c r="AA31" s="2" t="s">
        <v>123</v>
      </c>
      <c r="AB31" s="2" t="s">
        <v>300</v>
      </c>
      <c r="AC31" s="2" t="s">
        <v>301</v>
      </c>
      <c r="AD31" s="6" t="s">
        <v>302</v>
      </c>
      <c r="AE31" s="7" t="str">
        <f>HYPERLINK("https://drive.google.com/file/d/1OH6g3PYSnWnqvqUXAJ5d7J9i0xSpE4u3/view?usp=drivesdk","Ranjit Dhirya vasaveआपले प्रमाणपत्र")</f>
        <v>Ranjit Dhirya vasaveआपले प्रमाणपत्र</v>
      </c>
      <c r="AF31" s="2" t="s">
        <v>303</v>
      </c>
    </row>
    <row r="32" spans="1:32" ht="12.75">
      <c r="A32" s="4">
        <v>44224.698186655092</v>
      </c>
      <c r="B32" s="2" t="s">
        <v>304</v>
      </c>
      <c r="C32" s="8">
        <v>14</v>
      </c>
      <c r="D32" s="2" t="s">
        <v>305</v>
      </c>
      <c r="E32" s="2" t="s">
        <v>164</v>
      </c>
      <c r="F32" s="2" t="s">
        <v>72</v>
      </c>
      <c r="G32" s="2" t="s">
        <v>105</v>
      </c>
      <c r="H32" s="2">
        <v>2014</v>
      </c>
      <c r="I32" s="2" t="s">
        <v>106</v>
      </c>
      <c r="J32" s="2" t="s">
        <v>131</v>
      </c>
      <c r="K32" s="2" t="s">
        <v>81</v>
      </c>
      <c r="L32" s="2" t="s">
        <v>62</v>
      </c>
      <c r="M32" s="2" t="s">
        <v>41</v>
      </c>
      <c r="N32" s="2" t="s">
        <v>63</v>
      </c>
      <c r="O32" s="2" t="s">
        <v>43</v>
      </c>
      <c r="P32" s="2" t="s">
        <v>44</v>
      </c>
      <c r="Q32" s="2" t="s">
        <v>77</v>
      </c>
      <c r="R32" s="2" t="s">
        <v>46</v>
      </c>
      <c r="S32" s="2" t="s">
        <v>93</v>
      </c>
      <c r="T32" s="2" t="s">
        <v>48</v>
      </c>
      <c r="U32" s="2" t="s">
        <v>49</v>
      </c>
      <c r="V32" s="2" t="s">
        <v>95</v>
      </c>
      <c r="W32" s="2" t="s">
        <v>106</v>
      </c>
      <c r="X32" s="2" t="s">
        <v>148</v>
      </c>
      <c r="Y32" s="2" t="s">
        <v>206</v>
      </c>
      <c r="Z32" s="2" t="s">
        <v>96</v>
      </c>
      <c r="AA32" s="2" t="s">
        <v>123</v>
      </c>
      <c r="AB32" s="2" t="s">
        <v>306</v>
      </c>
      <c r="AC32" s="2" t="s">
        <v>307</v>
      </c>
      <c r="AD32" s="6" t="s">
        <v>308</v>
      </c>
      <c r="AE32" s="7" t="str">
        <f>HYPERLINK("https://drive.google.com/file/d/1op0r91lj-U8aHN9vTnrtIke0phF4jVaH/view?usp=drivesdk","Chandrasing Gavashya Valviआपले प्रमाणपत्र")</f>
        <v>Chandrasing Gavashya Valviआपले प्रमाणपत्र</v>
      </c>
      <c r="AF32" s="2" t="s">
        <v>309</v>
      </c>
    </row>
    <row r="33" spans="1:32" ht="12.75">
      <c r="A33" s="4">
        <v>44224.70039106482</v>
      </c>
      <c r="B33" s="2" t="s">
        <v>310</v>
      </c>
      <c r="C33" s="8">
        <v>16</v>
      </c>
      <c r="D33" s="2" t="s">
        <v>311</v>
      </c>
      <c r="E33" s="2" t="s">
        <v>312</v>
      </c>
      <c r="F33" s="2" t="s">
        <v>72</v>
      </c>
      <c r="G33" s="2" t="s">
        <v>105</v>
      </c>
      <c r="H33" s="2">
        <v>2014</v>
      </c>
      <c r="I33" s="2" t="s">
        <v>46</v>
      </c>
      <c r="J33" s="2" t="s">
        <v>73</v>
      </c>
      <c r="K33" s="2" t="s">
        <v>46</v>
      </c>
      <c r="L33" s="2" t="s">
        <v>62</v>
      </c>
      <c r="M33" s="2" t="s">
        <v>107</v>
      </c>
      <c r="N33" s="2" t="s">
        <v>63</v>
      </c>
      <c r="O33" s="2" t="s">
        <v>43</v>
      </c>
      <c r="P33" s="2" t="s">
        <v>197</v>
      </c>
      <c r="Q33" s="2" t="s">
        <v>45</v>
      </c>
      <c r="R33" s="2" t="s">
        <v>109</v>
      </c>
      <c r="S33" s="2" t="s">
        <v>78</v>
      </c>
      <c r="T33" s="2" t="s">
        <v>48</v>
      </c>
      <c r="U33" s="2" t="s">
        <v>110</v>
      </c>
      <c r="V33" s="2" t="s">
        <v>50</v>
      </c>
      <c r="W33" s="2" t="s">
        <v>106</v>
      </c>
      <c r="X33" s="2" t="s">
        <v>51</v>
      </c>
      <c r="Y33" s="2" t="s">
        <v>52</v>
      </c>
      <c r="Z33" s="2" t="s">
        <v>111</v>
      </c>
      <c r="AA33" s="2" t="s">
        <v>54</v>
      </c>
      <c r="AB33" s="2" t="s">
        <v>313</v>
      </c>
      <c r="AC33" s="2" t="s">
        <v>314</v>
      </c>
      <c r="AD33" s="6" t="s">
        <v>315</v>
      </c>
      <c r="AE33" s="7" t="str">
        <f>HYPERLINK("https://drive.google.com/file/d/1v-cNCyxxmQbqqNB3UQmH-Zuu7bTguVoZ/view?usp=drivesdk","Sahil saifan nadafआपले प्रमाणपत्र")</f>
        <v>Sahil saifan nadafआपले प्रमाणपत्र</v>
      </c>
      <c r="AF33" s="2" t="s">
        <v>316</v>
      </c>
    </row>
    <row r="34" spans="1:32" ht="12.75">
      <c r="A34" s="4">
        <v>44224.794109560185</v>
      </c>
      <c r="B34" s="2" t="s">
        <v>317</v>
      </c>
      <c r="C34" s="8">
        <v>20</v>
      </c>
      <c r="D34" s="2" t="s">
        <v>318</v>
      </c>
      <c r="E34" s="2" t="s">
        <v>319</v>
      </c>
      <c r="F34" s="2" t="s">
        <v>35</v>
      </c>
      <c r="G34" s="2" t="s">
        <v>36</v>
      </c>
      <c r="H34" s="2">
        <v>2013</v>
      </c>
      <c r="I34" s="2" t="s">
        <v>37</v>
      </c>
      <c r="J34" s="2" t="s">
        <v>38</v>
      </c>
      <c r="K34" s="2" t="s">
        <v>39</v>
      </c>
      <c r="L34" s="2" t="s">
        <v>62</v>
      </c>
      <c r="M34" s="2" t="s">
        <v>165</v>
      </c>
      <c r="N34" s="2" t="s">
        <v>108</v>
      </c>
      <c r="O34" s="2" t="s">
        <v>92</v>
      </c>
      <c r="P34" s="2" t="s">
        <v>44</v>
      </c>
      <c r="Q34" s="2" t="s">
        <v>45</v>
      </c>
      <c r="R34" s="2" t="s">
        <v>64</v>
      </c>
      <c r="S34" s="2" t="s">
        <v>93</v>
      </c>
      <c r="T34" s="2" t="s">
        <v>79</v>
      </c>
      <c r="U34" s="2" t="s">
        <v>49</v>
      </c>
      <c r="V34" s="2" t="s">
        <v>50</v>
      </c>
      <c r="W34" s="2" t="s">
        <v>37</v>
      </c>
      <c r="X34" s="2" t="s">
        <v>148</v>
      </c>
      <c r="Y34" s="2" t="s">
        <v>122</v>
      </c>
      <c r="Z34" s="2" t="s">
        <v>53</v>
      </c>
      <c r="AA34" s="2" t="s">
        <v>54</v>
      </c>
      <c r="AB34" s="2" t="s">
        <v>320</v>
      </c>
      <c r="AC34" s="2" t="s">
        <v>321</v>
      </c>
      <c r="AD34" s="6" t="s">
        <v>322</v>
      </c>
      <c r="AE34" s="7" t="str">
        <f>HYPERLINK("https://drive.google.com/file/d/1oidPX-BRgOMsNMf26fo4WCIqWb2lufKs/view?usp=drivesdk","अबकडईआपले प्रमाणपत्र")</f>
        <v>अबकडईआपले प्रमाणपत्र</v>
      </c>
      <c r="AF34" s="2" t="s">
        <v>323</v>
      </c>
    </row>
    <row r="35" spans="1:32" ht="12.75">
      <c r="A35" s="4">
        <v>44224.804178854167</v>
      </c>
      <c r="B35" s="2" t="s">
        <v>324</v>
      </c>
      <c r="C35" s="8">
        <v>6</v>
      </c>
      <c r="D35" s="2" t="s">
        <v>325</v>
      </c>
      <c r="E35" s="2" t="s">
        <v>326</v>
      </c>
      <c r="F35" s="2" t="s">
        <v>180</v>
      </c>
      <c r="G35" s="2" t="s">
        <v>157</v>
      </c>
      <c r="H35" s="2">
        <v>2015</v>
      </c>
      <c r="I35" s="2" t="s">
        <v>37</v>
      </c>
      <c r="J35" s="2" t="s">
        <v>73</v>
      </c>
      <c r="K35" s="2" t="s">
        <v>46</v>
      </c>
      <c r="L35" s="2" t="s">
        <v>62</v>
      </c>
      <c r="M35" s="2" t="s">
        <v>107</v>
      </c>
      <c r="N35" s="2" t="s">
        <v>108</v>
      </c>
      <c r="O35" s="2" t="s">
        <v>188</v>
      </c>
      <c r="P35" s="2" t="s">
        <v>197</v>
      </c>
      <c r="Q35" s="2" t="s">
        <v>45</v>
      </c>
      <c r="R35" s="2" t="s">
        <v>64</v>
      </c>
      <c r="S35" s="2" t="s">
        <v>93</v>
      </c>
      <c r="T35" s="2" t="s">
        <v>79</v>
      </c>
      <c r="U35" s="2" t="s">
        <v>110</v>
      </c>
      <c r="V35" s="2" t="s">
        <v>95</v>
      </c>
      <c r="W35" s="2" t="s">
        <v>46</v>
      </c>
      <c r="X35" s="2" t="s">
        <v>148</v>
      </c>
      <c r="Y35" s="2" t="s">
        <v>52</v>
      </c>
      <c r="Z35" s="2" t="s">
        <v>111</v>
      </c>
      <c r="AA35" s="2" t="s">
        <v>140</v>
      </c>
      <c r="AB35" s="2" t="s">
        <v>327</v>
      </c>
      <c r="AC35" s="2" t="s">
        <v>328</v>
      </c>
      <c r="AD35" s="6" t="s">
        <v>329</v>
      </c>
      <c r="AE35" s="7" t="str">
        <f>HYPERLINK("https://drive.google.com/file/d/1oDBxv_R6_Ev76_ybgMy2_r5pbi_FPE5N/view?usp=drivesdk","दिपाली उत्तम गायकवाडआपले प्रमाणपत्र")</f>
        <v>दिपाली उत्तम गायकवाडआपले प्रमाणपत्र</v>
      </c>
      <c r="AF35" s="2" t="s">
        <v>330</v>
      </c>
    </row>
    <row r="36" spans="1:32" ht="12.75">
      <c r="A36" s="4">
        <v>44224.815165879627</v>
      </c>
      <c r="B36" s="2" t="s">
        <v>331</v>
      </c>
      <c r="C36" s="8">
        <v>16</v>
      </c>
      <c r="D36" s="2" t="s">
        <v>332</v>
      </c>
      <c r="E36" s="2" t="s">
        <v>333</v>
      </c>
      <c r="F36" s="2" t="s">
        <v>72</v>
      </c>
      <c r="G36" s="2" t="s">
        <v>157</v>
      </c>
      <c r="H36" s="2">
        <v>2013</v>
      </c>
      <c r="I36" s="2" t="s">
        <v>106</v>
      </c>
      <c r="J36" s="2" t="s">
        <v>73</v>
      </c>
      <c r="K36" s="2" t="s">
        <v>39</v>
      </c>
      <c r="L36" s="2" t="s">
        <v>62</v>
      </c>
      <c r="M36" s="2" t="s">
        <v>107</v>
      </c>
      <c r="N36" s="2" t="s">
        <v>108</v>
      </c>
      <c r="O36" s="2" t="s">
        <v>43</v>
      </c>
      <c r="P36" s="2" t="s">
        <v>44</v>
      </c>
      <c r="Q36" s="2" t="s">
        <v>166</v>
      </c>
      <c r="R36" s="2" t="s">
        <v>64</v>
      </c>
      <c r="S36" s="2" t="s">
        <v>47</v>
      </c>
      <c r="T36" s="2" t="s">
        <v>48</v>
      </c>
      <c r="U36" s="2" t="s">
        <v>49</v>
      </c>
      <c r="V36" s="2" t="s">
        <v>221</v>
      </c>
      <c r="W36" s="2" t="s">
        <v>46</v>
      </c>
      <c r="X36" s="2" t="s">
        <v>51</v>
      </c>
      <c r="Y36" s="2" t="s">
        <v>206</v>
      </c>
      <c r="Z36" s="2" t="s">
        <v>53</v>
      </c>
      <c r="AA36" s="2" t="s">
        <v>140</v>
      </c>
      <c r="AB36" s="2" t="s">
        <v>334</v>
      </c>
      <c r="AC36" s="2" t="s">
        <v>335</v>
      </c>
      <c r="AD36" s="6" t="s">
        <v>336</v>
      </c>
      <c r="AE36" s="7" t="str">
        <f>HYPERLINK("https://drive.google.com/file/d/1dj4Vc3M3a-OnE_XRfYGQeNFFu2LvNSkl/view?usp=drivesdk","Ajaykiran Balaji Mitthaआपले प्रमाणपत्र")</f>
        <v>Ajaykiran Balaji Mitthaआपले प्रमाणपत्र</v>
      </c>
      <c r="AF36" s="2" t="s">
        <v>337</v>
      </c>
    </row>
    <row r="37" spans="1:32" ht="12.75">
      <c r="A37" s="4">
        <v>44224.828143749997</v>
      </c>
      <c r="B37" s="2" t="s">
        <v>338</v>
      </c>
      <c r="C37" s="8">
        <v>10</v>
      </c>
      <c r="D37" s="2" t="s">
        <v>339</v>
      </c>
      <c r="E37" s="2" t="s">
        <v>340</v>
      </c>
      <c r="F37" s="2" t="s">
        <v>35</v>
      </c>
      <c r="G37" s="2" t="s">
        <v>105</v>
      </c>
      <c r="H37" s="2">
        <v>2014</v>
      </c>
      <c r="I37" s="2" t="s">
        <v>46</v>
      </c>
      <c r="J37" s="2" t="s">
        <v>277</v>
      </c>
      <c r="K37" s="2" t="s">
        <v>46</v>
      </c>
      <c r="L37" s="2" t="s">
        <v>40</v>
      </c>
      <c r="M37" s="2" t="s">
        <v>41</v>
      </c>
      <c r="N37" s="2" t="s">
        <v>63</v>
      </c>
      <c r="O37" s="2" t="s">
        <v>92</v>
      </c>
      <c r="P37" s="2" t="s">
        <v>120</v>
      </c>
      <c r="Q37" s="2" t="s">
        <v>45</v>
      </c>
      <c r="R37" s="2" t="s">
        <v>64</v>
      </c>
      <c r="S37" s="2" t="s">
        <v>78</v>
      </c>
      <c r="T37" s="2" t="s">
        <v>121</v>
      </c>
      <c r="U37" s="2" t="s">
        <v>110</v>
      </c>
      <c r="V37" s="2" t="s">
        <v>50</v>
      </c>
      <c r="W37" s="2" t="s">
        <v>106</v>
      </c>
      <c r="X37" s="2" t="s">
        <v>148</v>
      </c>
      <c r="Y37" s="2" t="s">
        <v>122</v>
      </c>
      <c r="Z37" s="2" t="s">
        <v>111</v>
      </c>
      <c r="AA37" s="2" t="s">
        <v>123</v>
      </c>
      <c r="AB37" s="2" t="s">
        <v>341</v>
      </c>
      <c r="AC37" s="2" t="s">
        <v>342</v>
      </c>
      <c r="AD37" s="6" t="s">
        <v>343</v>
      </c>
      <c r="AE37" s="7" t="str">
        <f>HYPERLINK("https://drive.google.com/file/d/183FxDtX_39qeL1oJ9GYZZKN05vXehcfG/view?usp=drivesdk","Ho आपले प्रमाणपत्र")</f>
        <v>Ho आपले प्रमाणपत्र</v>
      </c>
      <c r="AF37" s="2" t="s">
        <v>344</v>
      </c>
    </row>
    <row r="38" spans="1:32" ht="12.75">
      <c r="A38" s="4">
        <v>44224.896134930561</v>
      </c>
      <c r="B38" s="2" t="s">
        <v>345</v>
      </c>
      <c r="C38" s="8">
        <v>8</v>
      </c>
      <c r="D38" s="2" t="s">
        <v>346</v>
      </c>
      <c r="E38" s="2" t="s">
        <v>347</v>
      </c>
      <c r="F38" s="2" t="s">
        <v>35</v>
      </c>
      <c r="G38" s="2" t="s">
        <v>157</v>
      </c>
      <c r="H38" s="2">
        <v>2014</v>
      </c>
      <c r="I38" s="2" t="s">
        <v>106</v>
      </c>
      <c r="J38" s="2" t="s">
        <v>277</v>
      </c>
      <c r="K38" s="2" t="s">
        <v>81</v>
      </c>
      <c r="L38" s="2" t="s">
        <v>62</v>
      </c>
      <c r="M38" s="2" t="s">
        <v>107</v>
      </c>
      <c r="N38" s="2" t="s">
        <v>63</v>
      </c>
      <c r="O38" s="2" t="s">
        <v>43</v>
      </c>
      <c r="P38" s="2" t="s">
        <v>76</v>
      </c>
      <c r="Q38" s="2" t="s">
        <v>77</v>
      </c>
      <c r="R38" s="2" t="s">
        <v>81</v>
      </c>
      <c r="S38" s="2" t="s">
        <v>93</v>
      </c>
      <c r="T38" s="2" t="s">
        <v>48</v>
      </c>
      <c r="U38" s="2" t="s">
        <v>49</v>
      </c>
      <c r="V38" s="2" t="s">
        <v>95</v>
      </c>
      <c r="W38" s="2" t="s">
        <v>106</v>
      </c>
      <c r="X38" s="2" t="s">
        <v>82</v>
      </c>
      <c r="Y38" s="2" t="s">
        <v>122</v>
      </c>
      <c r="Z38" s="2" t="s">
        <v>96</v>
      </c>
      <c r="AA38" s="2" t="s">
        <v>112</v>
      </c>
      <c r="AB38" s="2" t="s">
        <v>348</v>
      </c>
      <c r="AC38" s="2" t="s">
        <v>349</v>
      </c>
      <c r="AD38" s="6" t="s">
        <v>350</v>
      </c>
      <c r="AE38" s="7" t="str">
        <f>HYPERLINK("https://drive.google.com/file/d/1c8jGSvbG1ZfgZcGVdtiTQmWaRb-aR0I1/view?usp=drivesdk","शेख आदिलशहा शालुद्दिनआपले प्रमाणपत्र")</f>
        <v>शेख आदिलशहा शालुद्दिनआपले प्रमाणपत्र</v>
      </c>
      <c r="AF38" s="2" t="s">
        <v>351</v>
      </c>
    </row>
    <row r="39" spans="1:32" ht="12.75">
      <c r="A39" s="4">
        <v>44224.909272106481</v>
      </c>
      <c r="B39" s="2" t="s">
        <v>352</v>
      </c>
      <c r="C39" s="8">
        <v>6</v>
      </c>
      <c r="D39" s="2" t="s">
        <v>353</v>
      </c>
      <c r="E39" s="2" t="s">
        <v>354</v>
      </c>
      <c r="F39" s="2" t="s">
        <v>355</v>
      </c>
      <c r="G39" s="2" t="s">
        <v>157</v>
      </c>
      <c r="H39" s="2">
        <v>2014</v>
      </c>
      <c r="I39" s="2" t="s">
        <v>46</v>
      </c>
      <c r="J39" s="2" t="s">
        <v>277</v>
      </c>
      <c r="K39" s="2" t="s">
        <v>39</v>
      </c>
      <c r="L39" s="2" t="s">
        <v>62</v>
      </c>
      <c r="M39" s="2" t="s">
        <v>165</v>
      </c>
      <c r="N39" s="2" t="s">
        <v>63</v>
      </c>
      <c r="O39" s="2" t="s">
        <v>75</v>
      </c>
      <c r="P39" s="2" t="s">
        <v>120</v>
      </c>
      <c r="Q39" s="2" t="s">
        <v>77</v>
      </c>
      <c r="R39" s="2" t="s">
        <v>64</v>
      </c>
      <c r="S39" s="2" t="s">
        <v>93</v>
      </c>
      <c r="T39" s="2" t="s">
        <v>121</v>
      </c>
      <c r="U39" s="2" t="s">
        <v>110</v>
      </c>
      <c r="V39" s="2" t="s">
        <v>95</v>
      </c>
      <c r="W39" s="2" t="s">
        <v>46</v>
      </c>
      <c r="X39" s="2" t="s">
        <v>189</v>
      </c>
      <c r="Y39" s="2" t="s">
        <v>122</v>
      </c>
      <c r="Z39" s="2" t="s">
        <v>96</v>
      </c>
      <c r="AA39" s="2" t="s">
        <v>54</v>
      </c>
      <c r="AB39" s="2" t="s">
        <v>356</v>
      </c>
      <c r="AC39" s="2" t="s">
        <v>357</v>
      </c>
      <c r="AD39" s="6" t="s">
        <v>358</v>
      </c>
      <c r="AE39" s="7" t="str">
        <f>HYPERLINK("https://drive.google.com/file/d/1t-88qgPO4sRLOaREImDPZIDhkrCR-mrQ/view?usp=drivesdk","विजय चंद्रकांत शिंदे आपले प्रमाणपत्र")</f>
        <v>विजय चंद्रकांत शिंदे आपले प्रमाणपत्र</v>
      </c>
      <c r="AF39" s="2" t="s">
        <v>359</v>
      </c>
    </row>
    <row r="40" spans="1:32" ht="12.75">
      <c r="A40" s="4">
        <v>44224.930437037037</v>
      </c>
      <c r="B40" s="2" t="s">
        <v>360</v>
      </c>
      <c r="C40" s="8">
        <v>4</v>
      </c>
      <c r="D40" s="2" t="s">
        <v>361</v>
      </c>
      <c r="E40" s="2" t="s">
        <v>362</v>
      </c>
      <c r="F40" s="2" t="s">
        <v>180</v>
      </c>
      <c r="G40" s="2" t="s">
        <v>36</v>
      </c>
      <c r="H40" s="2">
        <v>2015</v>
      </c>
      <c r="I40" s="2" t="s">
        <v>46</v>
      </c>
      <c r="J40" s="2" t="s">
        <v>73</v>
      </c>
      <c r="K40" s="2" t="s">
        <v>205</v>
      </c>
      <c r="L40" s="2" t="s">
        <v>62</v>
      </c>
      <c r="M40" s="2" t="s">
        <v>74</v>
      </c>
      <c r="N40" s="2" t="s">
        <v>63</v>
      </c>
      <c r="O40" s="2" t="s">
        <v>75</v>
      </c>
      <c r="P40" s="2" t="s">
        <v>44</v>
      </c>
      <c r="Q40" s="2" t="s">
        <v>363</v>
      </c>
      <c r="R40" s="2" t="s">
        <v>46</v>
      </c>
      <c r="S40" s="2" t="s">
        <v>93</v>
      </c>
      <c r="T40" s="2" t="s">
        <v>79</v>
      </c>
      <c r="U40" s="2" t="s">
        <v>110</v>
      </c>
      <c r="V40" s="2" t="s">
        <v>221</v>
      </c>
      <c r="W40" s="2" t="s">
        <v>46</v>
      </c>
      <c r="X40" s="2" t="s">
        <v>148</v>
      </c>
      <c r="Y40" s="2" t="s">
        <v>122</v>
      </c>
      <c r="Z40" s="2" t="s">
        <v>111</v>
      </c>
      <c r="AA40" s="2" t="s">
        <v>140</v>
      </c>
      <c r="AB40" s="2" t="s">
        <v>364</v>
      </c>
      <c r="AC40" s="2" t="s">
        <v>365</v>
      </c>
      <c r="AD40" s="6" t="s">
        <v>366</v>
      </c>
      <c r="AE40" s="7" t="str">
        <f>HYPERLINK("https://drive.google.com/file/d/1_GuUIoIg4uEy3PQ9-6STX_rvsf2-LvUW/view?usp=drivesdk","VIRENDRA VIRSINH PARADESHI आपले प्रमाणपत्र")</f>
        <v>VIRENDRA VIRSINH PARADESHI आपले प्रमाणपत्र</v>
      </c>
      <c r="AF40" s="2" t="s">
        <v>367</v>
      </c>
    </row>
    <row r="41" spans="1:32" ht="12.75">
      <c r="A41" s="4">
        <v>44224.96728420139</v>
      </c>
      <c r="B41" s="2" t="s">
        <v>368</v>
      </c>
      <c r="C41" s="8">
        <v>10</v>
      </c>
      <c r="D41" s="2" t="s">
        <v>369</v>
      </c>
      <c r="E41" s="2" t="s">
        <v>370</v>
      </c>
      <c r="F41" s="2" t="s">
        <v>355</v>
      </c>
      <c r="G41" s="2" t="s">
        <v>157</v>
      </c>
      <c r="H41" s="2">
        <v>2015</v>
      </c>
      <c r="I41" s="2" t="s">
        <v>46</v>
      </c>
      <c r="J41" s="2" t="s">
        <v>73</v>
      </c>
      <c r="K41" s="2" t="s">
        <v>46</v>
      </c>
      <c r="L41" s="2" t="s">
        <v>40</v>
      </c>
      <c r="M41" s="2" t="s">
        <v>165</v>
      </c>
      <c r="N41" s="2" t="s">
        <v>63</v>
      </c>
      <c r="O41" s="2" t="s">
        <v>92</v>
      </c>
      <c r="P41" s="2" t="s">
        <v>44</v>
      </c>
      <c r="Q41" s="2" t="s">
        <v>45</v>
      </c>
      <c r="R41" s="2" t="s">
        <v>109</v>
      </c>
      <c r="S41" s="2" t="s">
        <v>47</v>
      </c>
      <c r="T41" s="2" t="s">
        <v>94</v>
      </c>
      <c r="U41" s="2" t="s">
        <v>49</v>
      </c>
      <c r="V41" s="2" t="s">
        <v>95</v>
      </c>
      <c r="W41" s="2" t="s">
        <v>46</v>
      </c>
      <c r="X41" s="2" t="s">
        <v>189</v>
      </c>
      <c r="Y41" s="2" t="s">
        <v>122</v>
      </c>
      <c r="Z41" s="2" t="s">
        <v>96</v>
      </c>
      <c r="AA41" s="2" t="s">
        <v>140</v>
      </c>
      <c r="AB41" s="2" t="s">
        <v>371</v>
      </c>
      <c r="AC41" s="2" t="s">
        <v>372</v>
      </c>
      <c r="AD41" s="6" t="s">
        <v>373</v>
      </c>
      <c r="AE41" s="7" t="str">
        <f>HYPERLINK("https://drive.google.com/file/d/1oIfAf3NPWXWupvjb8MkozSC-K7kdhPtA/view?usp=drivesdk","Vijaykumar bhimrao rathodआपले प्रमाणपत्र")</f>
        <v>Vijaykumar bhimrao rathodआपले प्रमाणपत्र</v>
      </c>
      <c r="AF41" s="2" t="s">
        <v>374</v>
      </c>
    </row>
    <row r="42" spans="1:32" ht="12.75">
      <c r="A42" s="4">
        <v>44225.052174039352</v>
      </c>
      <c r="B42" s="2" t="s">
        <v>375</v>
      </c>
      <c r="C42" s="8">
        <v>22</v>
      </c>
      <c r="D42" s="2" t="s">
        <v>376</v>
      </c>
      <c r="E42" s="2" t="s">
        <v>377</v>
      </c>
      <c r="F42" s="2" t="s">
        <v>180</v>
      </c>
      <c r="G42" s="2" t="s">
        <v>105</v>
      </c>
      <c r="H42" s="2">
        <v>2014</v>
      </c>
      <c r="I42" s="2" t="s">
        <v>46</v>
      </c>
      <c r="J42" s="2" t="s">
        <v>38</v>
      </c>
      <c r="K42" s="2" t="s">
        <v>39</v>
      </c>
      <c r="L42" s="2" t="s">
        <v>91</v>
      </c>
      <c r="M42" s="2" t="s">
        <v>41</v>
      </c>
      <c r="N42" s="2" t="s">
        <v>42</v>
      </c>
      <c r="O42" s="2" t="s">
        <v>92</v>
      </c>
      <c r="P42" s="2" t="s">
        <v>44</v>
      </c>
      <c r="Q42" s="2" t="s">
        <v>363</v>
      </c>
      <c r="R42" s="2" t="s">
        <v>46</v>
      </c>
      <c r="S42" s="2" t="s">
        <v>93</v>
      </c>
      <c r="T42" s="2" t="s">
        <v>48</v>
      </c>
      <c r="U42" s="2" t="s">
        <v>110</v>
      </c>
      <c r="V42" s="2" t="s">
        <v>50</v>
      </c>
      <c r="W42" s="2" t="s">
        <v>46</v>
      </c>
      <c r="X42" s="2" t="s">
        <v>51</v>
      </c>
      <c r="Y42" s="2" t="s">
        <v>52</v>
      </c>
      <c r="Z42" s="2" t="s">
        <v>149</v>
      </c>
      <c r="AA42" s="2" t="s">
        <v>140</v>
      </c>
      <c r="AB42" s="2" t="s">
        <v>378</v>
      </c>
      <c r="AC42" s="2" t="s">
        <v>379</v>
      </c>
      <c r="AD42" s="6" t="s">
        <v>380</v>
      </c>
      <c r="AE42" s="7" t="str">
        <f>HYPERLINK("https://drive.google.com/file/d/1zFPnT-Dk4N0UcRzdshbusBFZID7xbPpA/view?usp=drivesdk","Birajdar nutan somnath आपले प्रमाणपत्र")</f>
        <v>Birajdar nutan somnath आपले प्रमाणपत्र</v>
      </c>
      <c r="AF42" s="2" t="s">
        <v>381</v>
      </c>
    </row>
    <row r="43" spans="1:32" ht="12.75">
      <c r="A43" s="4">
        <v>44225.342434479171</v>
      </c>
      <c r="B43" s="2" t="s">
        <v>382</v>
      </c>
      <c r="C43" s="8">
        <v>4</v>
      </c>
      <c r="D43" s="2" t="s">
        <v>383</v>
      </c>
      <c r="E43" s="2" t="s">
        <v>384</v>
      </c>
      <c r="F43" s="2" t="s">
        <v>180</v>
      </c>
      <c r="G43" s="2" t="s">
        <v>157</v>
      </c>
      <c r="H43" s="2">
        <v>2013</v>
      </c>
      <c r="I43" s="2" t="s">
        <v>46</v>
      </c>
      <c r="J43" s="2" t="s">
        <v>131</v>
      </c>
      <c r="K43" s="2" t="s">
        <v>46</v>
      </c>
      <c r="L43" s="2" t="s">
        <v>62</v>
      </c>
      <c r="M43" s="2" t="s">
        <v>107</v>
      </c>
      <c r="N43" s="2" t="s">
        <v>63</v>
      </c>
      <c r="O43" s="2" t="s">
        <v>92</v>
      </c>
      <c r="P43" s="2" t="s">
        <v>197</v>
      </c>
      <c r="Q43" s="2" t="s">
        <v>77</v>
      </c>
      <c r="R43" s="2" t="s">
        <v>64</v>
      </c>
      <c r="S43" s="2" t="s">
        <v>78</v>
      </c>
      <c r="T43" s="2" t="s">
        <v>79</v>
      </c>
      <c r="U43" s="2" t="s">
        <v>49</v>
      </c>
      <c r="V43" s="2" t="s">
        <v>139</v>
      </c>
      <c r="W43" s="2" t="s">
        <v>46</v>
      </c>
      <c r="X43" s="2" t="s">
        <v>189</v>
      </c>
      <c r="Y43" s="2" t="s">
        <v>52</v>
      </c>
      <c r="Z43" s="2" t="s">
        <v>111</v>
      </c>
      <c r="AA43" s="2" t="s">
        <v>112</v>
      </c>
      <c r="AB43" s="2" t="s">
        <v>385</v>
      </c>
      <c r="AC43" s="2" t="s">
        <v>386</v>
      </c>
      <c r="AD43" s="6" t="s">
        <v>387</v>
      </c>
      <c r="AE43" s="7" t="str">
        <f>HYPERLINK("https://drive.google.com/file/d/1jab52TR5KNSp0TA2jVaXacvY_ccAWePe/view?usp=drivesdk","Sanket Siddharam jamadar आपले प्रमाणपत्र")</f>
        <v>Sanket Siddharam jamadar आपले प्रमाणपत्र</v>
      </c>
      <c r="AF43" s="2" t="s">
        <v>388</v>
      </c>
    </row>
    <row r="44" spans="1:32" ht="12.75">
      <c r="A44" s="4">
        <v>44225.347991354167</v>
      </c>
      <c r="B44" s="2" t="s">
        <v>389</v>
      </c>
      <c r="C44" s="8">
        <v>16</v>
      </c>
      <c r="D44" s="2" t="s">
        <v>390</v>
      </c>
      <c r="E44" s="2" t="s">
        <v>391</v>
      </c>
      <c r="F44" s="2" t="s">
        <v>180</v>
      </c>
      <c r="G44" s="2" t="s">
        <v>157</v>
      </c>
      <c r="H44" s="2">
        <v>2014</v>
      </c>
      <c r="I44" s="2" t="s">
        <v>106</v>
      </c>
      <c r="J44" s="2" t="s">
        <v>73</v>
      </c>
      <c r="K44" s="2" t="s">
        <v>39</v>
      </c>
      <c r="L44" s="2" t="s">
        <v>62</v>
      </c>
      <c r="M44" s="2" t="s">
        <v>74</v>
      </c>
      <c r="N44" s="2" t="s">
        <v>63</v>
      </c>
      <c r="O44" s="2" t="s">
        <v>92</v>
      </c>
      <c r="P44" s="2" t="s">
        <v>44</v>
      </c>
      <c r="Q44" s="2" t="s">
        <v>77</v>
      </c>
      <c r="R44" s="2" t="s">
        <v>64</v>
      </c>
      <c r="S44" s="2" t="s">
        <v>47</v>
      </c>
      <c r="T44" s="2" t="s">
        <v>94</v>
      </c>
      <c r="U44" s="2" t="s">
        <v>49</v>
      </c>
      <c r="V44" s="2" t="s">
        <v>50</v>
      </c>
      <c r="W44" s="2" t="s">
        <v>81</v>
      </c>
      <c r="X44" s="2" t="s">
        <v>51</v>
      </c>
      <c r="Y44" s="2" t="s">
        <v>122</v>
      </c>
      <c r="Z44" s="2" t="s">
        <v>53</v>
      </c>
      <c r="AA44" s="2" t="s">
        <v>112</v>
      </c>
      <c r="AB44" s="2" t="s">
        <v>392</v>
      </c>
      <c r="AC44" s="2" t="s">
        <v>393</v>
      </c>
      <c r="AD44" s="6" t="s">
        <v>394</v>
      </c>
      <c r="AE44" s="7" t="str">
        <f>HYPERLINK("https://drive.google.com/file/d/1SISrU6GBX0oRPvaHOyCVH6lrDp0Eiqqu/view?usp=drivesdk","Umarfaruk imtiyaj shaikh आपले प्रमाणपत्र")</f>
        <v>Umarfaruk imtiyaj shaikh आपले प्रमाणपत्र</v>
      </c>
      <c r="AF44" s="2" t="s">
        <v>395</v>
      </c>
    </row>
    <row r="45" spans="1:32" ht="12.75">
      <c r="A45" s="4">
        <v>44225.355141099542</v>
      </c>
      <c r="B45" s="2" t="s">
        <v>396</v>
      </c>
      <c r="C45" s="8">
        <v>18</v>
      </c>
      <c r="D45" s="2" t="s">
        <v>397</v>
      </c>
      <c r="E45" s="2" t="s">
        <v>398</v>
      </c>
      <c r="F45" s="2" t="s">
        <v>72</v>
      </c>
      <c r="G45" s="2" t="s">
        <v>157</v>
      </c>
      <c r="H45" s="2">
        <v>2014</v>
      </c>
      <c r="I45" s="2" t="s">
        <v>37</v>
      </c>
      <c r="J45" s="2" t="s">
        <v>131</v>
      </c>
      <c r="K45" s="2" t="s">
        <v>39</v>
      </c>
      <c r="L45" s="2" t="s">
        <v>62</v>
      </c>
      <c r="M45" s="2" t="s">
        <v>107</v>
      </c>
      <c r="N45" s="2" t="s">
        <v>63</v>
      </c>
      <c r="O45" s="2" t="s">
        <v>43</v>
      </c>
      <c r="P45" s="2" t="s">
        <v>44</v>
      </c>
      <c r="Q45" s="2" t="s">
        <v>363</v>
      </c>
      <c r="R45" s="2" t="s">
        <v>64</v>
      </c>
      <c r="S45" s="2" t="s">
        <v>78</v>
      </c>
      <c r="T45" s="2" t="s">
        <v>94</v>
      </c>
      <c r="U45" s="2" t="s">
        <v>49</v>
      </c>
      <c r="V45" s="2" t="s">
        <v>221</v>
      </c>
      <c r="W45" s="2" t="s">
        <v>37</v>
      </c>
      <c r="X45" s="2" t="s">
        <v>51</v>
      </c>
      <c r="Y45" s="2" t="s">
        <v>93</v>
      </c>
      <c r="Z45" s="2" t="s">
        <v>53</v>
      </c>
      <c r="AA45" s="2" t="s">
        <v>123</v>
      </c>
      <c r="AB45" s="2" t="s">
        <v>399</v>
      </c>
      <c r="AC45" s="2" t="s">
        <v>400</v>
      </c>
      <c r="AD45" s="6" t="s">
        <v>401</v>
      </c>
      <c r="AE45" s="7" t="str">
        <f>HYPERLINK("https://drive.google.com/file/d/1nlVLmsRFtIiiSrtaRaR38kJg4c5WF0Ke/view?usp=drivesdk","शिवराज इरगोंडा पाटीलआपले प्रमाणपत्र")</f>
        <v>शिवराज इरगोंडा पाटीलआपले प्रमाणपत्र</v>
      </c>
      <c r="AF45" s="2" t="s">
        <v>402</v>
      </c>
    </row>
    <row r="46" spans="1:32" ht="12.75">
      <c r="A46" s="4">
        <v>44225.421923599541</v>
      </c>
      <c r="B46" s="2" t="s">
        <v>403</v>
      </c>
      <c r="C46" s="8">
        <v>10</v>
      </c>
      <c r="D46" s="2" t="s">
        <v>404</v>
      </c>
      <c r="E46" s="2" t="s">
        <v>347</v>
      </c>
      <c r="F46" s="2" t="s">
        <v>72</v>
      </c>
      <c r="G46" s="2" t="s">
        <v>105</v>
      </c>
      <c r="H46" s="2">
        <v>2015</v>
      </c>
      <c r="I46" s="2" t="s">
        <v>106</v>
      </c>
      <c r="J46" s="2" t="s">
        <v>277</v>
      </c>
      <c r="K46" s="2" t="s">
        <v>46</v>
      </c>
      <c r="L46" s="2" t="s">
        <v>62</v>
      </c>
      <c r="M46" s="2" t="s">
        <v>107</v>
      </c>
      <c r="N46" s="2" t="s">
        <v>108</v>
      </c>
      <c r="O46" s="2" t="s">
        <v>92</v>
      </c>
      <c r="P46" s="2" t="s">
        <v>76</v>
      </c>
      <c r="Q46" s="2" t="s">
        <v>45</v>
      </c>
      <c r="R46" s="2" t="s">
        <v>64</v>
      </c>
      <c r="S46" s="2" t="s">
        <v>78</v>
      </c>
      <c r="T46" s="2" t="s">
        <v>79</v>
      </c>
      <c r="U46" s="2" t="s">
        <v>49</v>
      </c>
      <c r="V46" s="2" t="s">
        <v>50</v>
      </c>
      <c r="W46" s="2" t="s">
        <v>46</v>
      </c>
      <c r="X46" s="2" t="s">
        <v>148</v>
      </c>
      <c r="Y46" s="2" t="s">
        <v>93</v>
      </c>
      <c r="Z46" s="2" t="s">
        <v>53</v>
      </c>
      <c r="AA46" s="2" t="s">
        <v>54</v>
      </c>
      <c r="AB46" s="2" t="s">
        <v>334</v>
      </c>
      <c r="AC46" s="2" t="s">
        <v>405</v>
      </c>
      <c r="AD46" s="6" t="s">
        <v>406</v>
      </c>
      <c r="AE46" s="7" t="str">
        <f>HYPERLINK("https://drive.google.com/file/d/1as0hXKtNLko6dX2BHQ52vO6I7SMEePX1/view?usp=drivesdk","Neha sanjay saraneआपले प्रमाणपत्र")</f>
        <v>Neha sanjay saraneआपले प्रमाणपत्र</v>
      </c>
      <c r="AF46" s="2" t="s">
        <v>407</v>
      </c>
    </row>
    <row r="47" spans="1:32" ht="12.75">
      <c r="A47" s="4">
        <v>44225.548137766207</v>
      </c>
      <c r="B47" s="2" t="s">
        <v>408</v>
      </c>
      <c r="C47" s="8">
        <v>12</v>
      </c>
      <c r="D47" s="2" t="s">
        <v>409</v>
      </c>
      <c r="E47" s="2" t="s">
        <v>410</v>
      </c>
      <c r="F47" s="2" t="s">
        <v>355</v>
      </c>
      <c r="G47" s="2" t="s">
        <v>157</v>
      </c>
      <c r="H47" s="2">
        <v>2013</v>
      </c>
      <c r="I47" s="2" t="s">
        <v>46</v>
      </c>
      <c r="J47" s="2" t="s">
        <v>38</v>
      </c>
      <c r="K47" s="2" t="s">
        <v>81</v>
      </c>
      <c r="L47" s="2" t="s">
        <v>278</v>
      </c>
      <c r="M47" s="2" t="s">
        <v>41</v>
      </c>
      <c r="N47" s="2" t="s">
        <v>42</v>
      </c>
      <c r="O47" s="2" t="s">
        <v>43</v>
      </c>
      <c r="P47" s="2" t="s">
        <v>120</v>
      </c>
      <c r="Q47" s="2" t="s">
        <v>77</v>
      </c>
      <c r="R47" s="2" t="s">
        <v>81</v>
      </c>
      <c r="S47" s="2" t="s">
        <v>93</v>
      </c>
      <c r="T47" s="2" t="s">
        <v>48</v>
      </c>
      <c r="U47" s="2" t="s">
        <v>132</v>
      </c>
      <c r="V47" s="2" t="s">
        <v>95</v>
      </c>
      <c r="W47" s="2" t="s">
        <v>46</v>
      </c>
      <c r="X47" s="2" t="s">
        <v>148</v>
      </c>
      <c r="Y47" s="2" t="s">
        <v>52</v>
      </c>
      <c r="Z47" s="2" t="s">
        <v>111</v>
      </c>
      <c r="AA47" s="2" t="s">
        <v>123</v>
      </c>
      <c r="AB47" s="2" t="s">
        <v>411</v>
      </c>
      <c r="AC47" s="2" t="s">
        <v>412</v>
      </c>
      <c r="AD47" s="6" t="s">
        <v>413</v>
      </c>
      <c r="AE47" s="7" t="str">
        <f>HYPERLINK("https://drive.google.com/file/d/19oQn_AlgmUB0MJ8M5na0URnnW4VPKLxI/view?usp=drivesdk","Yesआपले प्रमाणपत्र")</f>
        <v>Yesआपले प्रमाणपत्र</v>
      </c>
      <c r="AF47" s="2" t="s">
        <v>414</v>
      </c>
    </row>
    <row r="48" spans="1:32" ht="12.75">
      <c r="A48" s="4">
        <v>44225.567291967593</v>
      </c>
      <c r="B48" s="2" t="s">
        <v>415</v>
      </c>
      <c r="C48" s="8">
        <v>22</v>
      </c>
      <c r="D48" s="2" t="s">
        <v>416</v>
      </c>
      <c r="E48" s="2" t="s">
        <v>417</v>
      </c>
      <c r="F48" s="2" t="s">
        <v>72</v>
      </c>
      <c r="G48" s="2" t="s">
        <v>105</v>
      </c>
      <c r="H48" s="2">
        <v>2014</v>
      </c>
      <c r="I48" s="2" t="s">
        <v>81</v>
      </c>
      <c r="J48" s="2" t="s">
        <v>131</v>
      </c>
      <c r="K48" s="2" t="s">
        <v>46</v>
      </c>
      <c r="L48" s="2" t="s">
        <v>62</v>
      </c>
      <c r="M48" s="2" t="s">
        <v>41</v>
      </c>
      <c r="N48" s="2" t="s">
        <v>63</v>
      </c>
      <c r="O48" s="2" t="s">
        <v>43</v>
      </c>
      <c r="P48" s="2" t="s">
        <v>44</v>
      </c>
      <c r="Q48" s="2" t="s">
        <v>363</v>
      </c>
      <c r="R48" s="2" t="s">
        <v>46</v>
      </c>
      <c r="S48" s="2" t="s">
        <v>47</v>
      </c>
      <c r="T48" s="2" t="s">
        <v>48</v>
      </c>
      <c r="U48" s="2" t="s">
        <v>49</v>
      </c>
      <c r="V48" s="2" t="s">
        <v>95</v>
      </c>
      <c r="W48" s="2" t="s">
        <v>46</v>
      </c>
      <c r="X48" s="2" t="s">
        <v>51</v>
      </c>
      <c r="Y48" s="2" t="s">
        <v>52</v>
      </c>
      <c r="Z48" s="2" t="s">
        <v>53</v>
      </c>
      <c r="AA48" s="2" t="s">
        <v>123</v>
      </c>
      <c r="AB48" s="2" t="s">
        <v>418</v>
      </c>
      <c r="AC48" s="2" t="s">
        <v>419</v>
      </c>
      <c r="AD48" s="6" t="s">
        <v>420</v>
      </c>
      <c r="AE48" s="7" t="str">
        <f>HYPERLINK("https://drive.google.com/file/d/1qwp_q6T1zYLtpq64j2Ey-l421V7paqP5/view?usp=drivesdk","GAURI  RAMESH  KADAR.आपले प्रमाणपत्र")</f>
        <v>GAURI  RAMESH  KADAR.आपले प्रमाणपत्र</v>
      </c>
      <c r="AF48" s="2" t="s">
        <v>421</v>
      </c>
    </row>
    <row r="49" spans="1:32" ht="12.75">
      <c r="A49" s="4">
        <v>44225.606153784727</v>
      </c>
      <c r="B49" s="2" t="s">
        <v>422</v>
      </c>
      <c r="C49" s="8">
        <v>18</v>
      </c>
      <c r="D49" s="2" t="s">
        <v>423</v>
      </c>
      <c r="E49" s="2" t="s">
        <v>424</v>
      </c>
      <c r="F49" s="2" t="s">
        <v>72</v>
      </c>
      <c r="G49" s="2" t="s">
        <v>105</v>
      </c>
      <c r="H49" s="2">
        <v>2013</v>
      </c>
      <c r="I49" s="2" t="s">
        <v>37</v>
      </c>
      <c r="J49" s="2" t="s">
        <v>131</v>
      </c>
      <c r="K49" s="2" t="s">
        <v>39</v>
      </c>
      <c r="L49" s="2" t="s">
        <v>62</v>
      </c>
      <c r="M49" s="2" t="s">
        <v>107</v>
      </c>
      <c r="N49" s="2" t="s">
        <v>63</v>
      </c>
      <c r="O49" s="2" t="s">
        <v>43</v>
      </c>
      <c r="P49" s="2" t="s">
        <v>44</v>
      </c>
      <c r="Q49" s="2" t="s">
        <v>363</v>
      </c>
      <c r="R49" s="2" t="s">
        <v>81</v>
      </c>
      <c r="S49" s="2" t="s">
        <v>47</v>
      </c>
      <c r="T49" s="2" t="s">
        <v>48</v>
      </c>
      <c r="U49" s="2" t="s">
        <v>49</v>
      </c>
      <c r="V49" s="2" t="s">
        <v>95</v>
      </c>
      <c r="W49" s="2" t="s">
        <v>106</v>
      </c>
      <c r="X49" s="2" t="s">
        <v>148</v>
      </c>
      <c r="Y49" s="2" t="s">
        <v>52</v>
      </c>
      <c r="Z49" s="2" t="s">
        <v>53</v>
      </c>
      <c r="AA49" s="2" t="s">
        <v>140</v>
      </c>
      <c r="AB49" s="2" t="s">
        <v>334</v>
      </c>
      <c r="AC49" s="2" t="s">
        <v>425</v>
      </c>
      <c r="AD49" s="6" t="s">
        <v>426</v>
      </c>
      <c r="AE49" s="7" t="str">
        <f>HYPERLINK("https://drive.google.com/file/d/1CeEkCB4_t2rwvVt1m1IZkrsFOFSPqmtw/view?usp=drivesdk","Roshani bhivaraj kolheआपले प्रमाणपत्र")</f>
        <v>Roshani bhivaraj kolheआपले प्रमाणपत्र</v>
      </c>
      <c r="AF49" s="2" t="s">
        <v>427</v>
      </c>
    </row>
    <row r="50" spans="1:32" ht="12.75">
      <c r="A50" s="4">
        <v>44225.627835671301</v>
      </c>
      <c r="B50" s="2" t="s">
        <v>428</v>
      </c>
      <c r="C50" s="8">
        <v>6</v>
      </c>
      <c r="D50" s="2" t="s">
        <v>429</v>
      </c>
      <c r="E50" s="2" t="s">
        <v>430</v>
      </c>
      <c r="F50" s="2" t="s">
        <v>180</v>
      </c>
      <c r="G50" s="2" t="s">
        <v>105</v>
      </c>
      <c r="H50" s="2">
        <v>2015</v>
      </c>
      <c r="I50" s="2" t="s">
        <v>46</v>
      </c>
      <c r="J50" s="2" t="s">
        <v>73</v>
      </c>
      <c r="K50" s="2" t="s">
        <v>81</v>
      </c>
      <c r="L50" s="2" t="s">
        <v>278</v>
      </c>
      <c r="M50" s="2" t="s">
        <v>74</v>
      </c>
      <c r="N50" s="2" t="s">
        <v>431</v>
      </c>
      <c r="O50" s="2" t="s">
        <v>75</v>
      </c>
      <c r="P50" s="2" t="s">
        <v>44</v>
      </c>
      <c r="Q50" s="2" t="s">
        <v>77</v>
      </c>
      <c r="R50" s="2" t="s">
        <v>109</v>
      </c>
      <c r="S50" s="2" t="s">
        <v>206</v>
      </c>
      <c r="T50" s="2" t="s">
        <v>121</v>
      </c>
      <c r="U50" s="2" t="s">
        <v>132</v>
      </c>
      <c r="V50" s="2" t="s">
        <v>50</v>
      </c>
      <c r="W50" s="2" t="s">
        <v>81</v>
      </c>
      <c r="X50" s="2" t="s">
        <v>189</v>
      </c>
      <c r="Y50" s="2" t="s">
        <v>93</v>
      </c>
      <c r="Z50" s="2" t="s">
        <v>149</v>
      </c>
      <c r="AA50" s="2" t="s">
        <v>54</v>
      </c>
      <c r="AB50" s="2" t="s">
        <v>432</v>
      </c>
      <c r="AC50" s="2" t="s">
        <v>433</v>
      </c>
      <c r="AD50" s="6" t="s">
        <v>434</v>
      </c>
      <c r="AE50" s="7" t="str">
        <f>HYPERLINK("https://drive.google.com/file/d/1JzQmozZ2j2dU1wmYUyaeVtiGESZfu-mU/view?usp=drivesdk","आनंदा लक्ष्मण शिरसाठआपले प्रमाणपत्र")</f>
        <v>आनंदा लक्ष्मण शिरसाठआपले प्रमाणपत्र</v>
      </c>
      <c r="AF50" s="2" t="s">
        <v>435</v>
      </c>
    </row>
    <row r="51" spans="1:32" ht="12.75">
      <c r="A51" s="4">
        <v>44225.639776064811</v>
      </c>
      <c r="B51" s="2" t="s">
        <v>436</v>
      </c>
      <c r="C51" s="8">
        <v>14</v>
      </c>
      <c r="D51" s="2" t="s">
        <v>437</v>
      </c>
      <c r="E51" s="2" t="s">
        <v>438</v>
      </c>
      <c r="F51" s="2" t="s">
        <v>180</v>
      </c>
      <c r="G51" s="2" t="s">
        <v>105</v>
      </c>
      <c r="H51" s="2">
        <v>2014</v>
      </c>
      <c r="I51" s="2" t="s">
        <v>37</v>
      </c>
      <c r="J51" s="2" t="s">
        <v>131</v>
      </c>
      <c r="K51" s="2" t="s">
        <v>39</v>
      </c>
      <c r="L51" s="2" t="s">
        <v>40</v>
      </c>
      <c r="M51" s="2" t="s">
        <v>41</v>
      </c>
      <c r="N51" s="2" t="s">
        <v>108</v>
      </c>
      <c r="O51" s="2" t="s">
        <v>43</v>
      </c>
      <c r="P51" s="2" t="s">
        <v>120</v>
      </c>
      <c r="Q51" s="2" t="s">
        <v>77</v>
      </c>
      <c r="R51" s="2" t="s">
        <v>64</v>
      </c>
      <c r="S51" s="2" t="s">
        <v>93</v>
      </c>
      <c r="T51" s="2" t="s">
        <v>79</v>
      </c>
      <c r="U51" s="2" t="s">
        <v>110</v>
      </c>
      <c r="V51" s="2" t="s">
        <v>95</v>
      </c>
      <c r="W51" s="2" t="s">
        <v>37</v>
      </c>
      <c r="X51" s="2" t="s">
        <v>189</v>
      </c>
      <c r="Y51" s="2" t="s">
        <v>93</v>
      </c>
      <c r="Z51" s="2" t="s">
        <v>111</v>
      </c>
      <c r="AA51" s="2" t="s">
        <v>112</v>
      </c>
      <c r="AB51" s="2" t="s">
        <v>439</v>
      </c>
      <c r="AC51" s="2" t="s">
        <v>440</v>
      </c>
      <c r="AD51" s="6" t="s">
        <v>441</v>
      </c>
      <c r="AE51" s="7" t="str">
        <f>HYPERLINK("https://drive.google.com/file/d/1q4Hd3ZLOb1RWejSKgIknI6vR61blOJ_X/view?usp=drivesdk","प्रतिभा उमाकांत रच्चा आपले प्रमाणपत्र")</f>
        <v>प्रतिभा उमाकांत रच्चा आपले प्रमाणपत्र</v>
      </c>
      <c r="AF51" s="2" t="s">
        <v>442</v>
      </c>
    </row>
    <row r="52" spans="1:32" ht="12.75">
      <c r="A52" s="4">
        <v>44225.653852986114</v>
      </c>
      <c r="B52" s="2" t="s">
        <v>443</v>
      </c>
      <c r="C52" s="8">
        <v>8</v>
      </c>
      <c r="D52" s="2" t="s">
        <v>444</v>
      </c>
      <c r="E52" s="2" t="s">
        <v>445</v>
      </c>
      <c r="F52" s="2" t="s">
        <v>180</v>
      </c>
      <c r="G52" s="2" t="s">
        <v>105</v>
      </c>
      <c r="H52" s="2">
        <v>2014</v>
      </c>
      <c r="I52" s="2" t="s">
        <v>106</v>
      </c>
      <c r="J52" s="2" t="s">
        <v>277</v>
      </c>
      <c r="K52" s="2" t="s">
        <v>81</v>
      </c>
      <c r="L52" s="2" t="s">
        <v>278</v>
      </c>
      <c r="M52" s="2" t="s">
        <v>74</v>
      </c>
      <c r="N52" s="2" t="s">
        <v>63</v>
      </c>
      <c r="O52" s="2" t="s">
        <v>43</v>
      </c>
      <c r="P52" s="2" t="s">
        <v>120</v>
      </c>
      <c r="Q52" s="2" t="s">
        <v>45</v>
      </c>
      <c r="R52" s="2" t="s">
        <v>81</v>
      </c>
      <c r="S52" s="2" t="s">
        <v>93</v>
      </c>
      <c r="T52" s="2" t="s">
        <v>121</v>
      </c>
      <c r="U52" s="2" t="s">
        <v>110</v>
      </c>
      <c r="V52" s="2" t="s">
        <v>50</v>
      </c>
      <c r="W52" s="2" t="s">
        <v>81</v>
      </c>
      <c r="X52" s="2" t="s">
        <v>189</v>
      </c>
      <c r="Y52" s="2" t="s">
        <v>93</v>
      </c>
      <c r="Z52" s="2" t="s">
        <v>111</v>
      </c>
      <c r="AA52" s="2" t="s">
        <v>140</v>
      </c>
      <c r="AB52" s="2" t="s">
        <v>409</v>
      </c>
      <c r="AC52" s="2" t="s">
        <v>446</v>
      </c>
      <c r="AD52" s="6" t="s">
        <v>447</v>
      </c>
      <c r="AE52" s="7" t="str">
        <f>HYPERLINK("https://drive.google.com/file/d/1EHminszUqu0yTKOYETMNIQo1rVVj92ud/view?usp=drivesdk","Ho phijeआपले प्रमाणपत्र")</f>
        <v>Ho phijeआपले प्रमाणपत्र</v>
      </c>
      <c r="AF52" s="2" t="s">
        <v>448</v>
      </c>
    </row>
    <row r="53" spans="1:32" ht="12.75">
      <c r="A53" s="4">
        <v>44225.744290636576</v>
      </c>
      <c r="B53" s="2" t="s">
        <v>449</v>
      </c>
      <c r="C53" s="8">
        <v>18</v>
      </c>
      <c r="D53" s="2" t="s">
        <v>450</v>
      </c>
      <c r="E53" s="2" t="s">
        <v>451</v>
      </c>
      <c r="F53" s="2" t="s">
        <v>180</v>
      </c>
      <c r="G53" s="2" t="s">
        <v>157</v>
      </c>
      <c r="H53" s="2">
        <v>2014</v>
      </c>
      <c r="I53" s="2" t="s">
        <v>106</v>
      </c>
      <c r="J53" s="2" t="s">
        <v>73</v>
      </c>
      <c r="K53" s="2" t="s">
        <v>39</v>
      </c>
      <c r="L53" s="2" t="s">
        <v>40</v>
      </c>
      <c r="M53" s="2" t="s">
        <v>41</v>
      </c>
      <c r="N53" s="2" t="s">
        <v>42</v>
      </c>
      <c r="O53" s="2" t="s">
        <v>43</v>
      </c>
      <c r="P53" s="2" t="s">
        <v>44</v>
      </c>
      <c r="Q53" s="2" t="s">
        <v>363</v>
      </c>
      <c r="R53" s="2" t="s">
        <v>109</v>
      </c>
      <c r="S53" s="2" t="s">
        <v>93</v>
      </c>
      <c r="T53" s="2" t="s">
        <v>79</v>
      </c>
      <c r="U53" s="2" t="s">
        <v>49</v>
      </c>
      <c r="V53" s="2" t="s">
        <v>50</v>
      </c>
      <c r="W53" s="2" t="s">
        <v>81</v>
      </c>
      <c r="X53" s="2" t="s">
        <v>148</v>
      </c>
      <c r="Y53" s="2" t="s">
        <v>122</v>
      </c>
      <c r="Z53" s="2" t="s">
        <v>96</v>
      </c>
      <c r="AA53" s="2" t="s">
        <v>123</v>
      </c>
      <c r="AB53" s="2" t="s">
        <v>452</v>
      </c>
      <c r="AC53" s="2" t="s">
        <v>453</v>
      </c>
      <c r="AD53" s="6" t="s">
        <v>454</v>
      </c>
      <c r="AE53" s="7" t="str">
        <f>HYPERLINK("https://drive.google.com/file/d/1XDAns_j2Ts9W1dwqcHLtQnsOG8up8xzd/view?usp=drivesdk","Ritika sham bandpatteआपले प्रमाणपत्र")</f>
        <v>Ritika sham bandpatteआपले प्रमाणपत्र</v>
      </c>
      <c r="AF53" s="2" t="s">
        <v>455</v>
      </c>
    </row>
    <row r="54" spans="1:32" ht="12.75">
      <c r="A54" s="4">
        <v>44225.74898488426</v>
      </c>
      <c r="B54" s="2" t="s">
        <v>456</v>
      </c>
      <c r="C54" s="8">
        <v>10</v>
      </c>
      <c r="D54" s="2" t="s">
        <v>457</v>
      </c>
      <c r="E54" s="2" t="s">
        <v>458</v>
      </c>
      <c r="F54" s="2" t="s">
        <v>355</v>
      </c>
      <c r="G54" s="2" t="s">
        <v>105</v>
      </c>
      <c r="H54" s="2">
        <v>2013</v>
      </c>
      <c r="I54" s="2" t="s">
        <v>46</v>
      </c>
      <c r="J54" s="2" t="s">
        <v>131</v>
      </c>
      <c r="K54" s="2" t="s">
        <v>39</v>
      </c>
      <c r="L54" s="2" t="s">
        <v>62</v>
      </c>
      <c r="M54" s="2" t="s">
        <v>165</v>
      </c>
      <c r="N54" s="2" t="s">
        <v>63</v>
      </c>
      <c r="O54" s="2" t="s">
        <v>75</v>
      </c>
      <c r="P54" s="2" t="s">
        <v>120</v>
      </c>
      <c r="Q54" s="2" t="s">
        <v>45</v>
      </c>
      <c r="R54" s="2" t="s">
        <v>64</v>
      </c>
      <c r="S54" s="2" t="s">
        <v>47</v>
      </c>
      <c r="T54" s="2" t="s">
        <v>79</v>
      </c>
      <c r="U54" s="2" t="s">
        <v>110</v>
      </c>
      <c r="V54" s="2" t="s">
        <v>221</v>
      </c>
      <c r="W54" s="2" t="s">
        <v>37</v>
      </c>
      <c r="X54" s="2" t="s">
        <v>189</v>
      </c>
      <c r="Y54" s="2" t="s">
        <v>122</v>
      </c>
      <c r="Z54" s="2" t="s">
        <v>53</v>
      </c>
      <c r="AA54" s="2" t="s">
        <v>112</v>
      </c>
      <c r="AB54" s="2" t="s">
        <v>459</v>
      </c>
      <c r="AC54" s="2" t="s">
        <v>460</v>
      </c>
      <c r="AD54" s="6" t="s">
        <v>461</v>
      </c>
      <c r="AE54" s="7" t="str">
        <f>HYPERLINK("https://drive.google.com/file/d/1_fLCTaXfK0_PJ4fOmFBDe8prhk3Uwsuz/view?usp=drivesdk","Nanda Vijay Londheआपले प्रमाणपत्र")</f>
        <v>Nanda Vijay Londheआपले प्रमाणपत्र</v>
      </c>
      <c r="AF54" s="2" t="s">
        <v>462</v>
      </c>
    </row>
    <row r="55" spans="1:32" ht="12.75">
      <c r="A55" s="4">
        <v>44225.795735347223</v>
      </c>
      <c r="B55" s="2" t="s">
        <v>463</v>
      </c>
      <c r="C55" s="8">
        <v>14</v>
      </c>
      <c r="D55" s="2" t="s">
        <v>464</v>
      </c>
      <c r="E55" s="2" t="s">
        <v>464</v>
      </c>
      <c r="F55" s="2" t="s">
        <v>72</v>
      </c>
      <c r="G55" s="2" t="s">
        <v>105</v>
      </c>
      <c r="H55" s="2">
        <v>2014</v>
      </c>
      <c r="I55" s="2" t="s">
        <v>106</v>
      </c>
      <c r="J55" s="2" t="s">
        <v>38</v>
      </c>
      <c r="K55" s="2" t="s">
        <v>39</v>
      </c>
      <c r="L55" s="2" t="s">
        <v>62</v>
      </c>
      <c r="M55" s="2" t="s">
        <v>107</v>
      </c>
      <c r="N55" s="2" t="s">
        <v>63</v>
      </c>
      <c r="O55" s="2" t="s">
        <v>92</v>
      </c>
      <c r="P55" s="2" t="s">
        <v>44</v>
      </c>
      <c r="Q55" s="2" t="s">
        <v>45</v>
      </c>
      <c r="R55" s="2" t="s">
        <v>64</v>
      </c>
      <c r="S55" s="2" t="s">
        <v>47</v>
      </c>
      <c r="T55" s="2" t="s">
        <v>121</v>
      </c>
      <c r="U55" s="2" t="s">
        <v>110</v>
      </c>
      <c r="V55" s="2" t="s">
        <v>95</v>
      </c>
      <c r="W55" s="2" t="s">
        <v>81</v>
      </c>
      <c r="X55" s="2" t="s">
        <v>148</v>
      </c>
      <c r="Y55" s="2" t="s">
        <v>122</v>
      </c>
      <c r="Z55" s="2" t="s">
        <v>96</v>
      </c>
      <c r="AA55" s="2" t="s">
        <v>54</v>
      </c>
      <c r="AB55" s="2" t="s">
        <v>465</v>
      </c>
      <c r="AC55" s="2" t="s">
        <v>466</v>
      </c>
      <c r="AD55" s="6" t="s">
        <v>467</v>
      </c>
      <c r="AE55" s="7" t="str">
        <f>HYPERLINK("https://drive.google.com/file/d/1x-2Yu9-ZneHWs5ZrXcti3H3L0oKS3HUY/view?usp=drivesdk","दर्शना शांताराम चौधरी आपले प्रमाणपत्र")</f>
        <v>दर्शना शांताराम चौधरी आपले प्रमाणपत्र</v>
      </c>
      <c r="AF55" s="2" t="s">
        <v>468</v>
      </c>
    </row>
    <row r="56" spans="1:32" ht="12.75">
      <c r="A56" s="4">
        <v>44225.799054085648</v>
      </c>
      <c r="B56" s="2" t="s">
        <v>469</v>
      </c>
      <c r="C56" s="8">
        <v>8</v>
      </c>
      <c r="D56" s="2" t="s">
        <v>470</v>
      </c>
      <c r="E56" s="2" t="s">
        <v>471</v>
      </c>
      <c r="F56" s="2" t="s">
        <v>355</v>
      </c>
      <c r="G56" s="2" t="s">
        <v>105</v>
      </c>
      <c r="H56" s="2">
        <v>2013</v>
      </c>
      <c r="I56" s="2" t="s">
        <v>46</v>
      </c>
      <c r="J56" s="2" t="s">
        <v>131</v>
      </c>
      <c r="K56" s="2" t="s">
        <v>39</v>
      </c>
      <c r="L56" s="2" t="s">
        <v>62</v>
      </c>
      <c r="M56" s="2" t="s">
        <v>41</v>
      </c>
      <c r="N56" s="2" t="s">
        <v>63</v>
      </c>
      <c r="O56" s="2" t="s">
        <v>92</v>
      </c>
      <c r="P56" s="2" t="s">
        <v>120</v>
      </c>
      <c r="Q56" s="2" t="s">
        <v>45</v>
      </c>
      <c r="R56" s="2" t="s">
        <v>64</v>
      </c>
      <c r="S56" s="2" t="s">
        <v>78</v>
      </c>
      <c r="T56" s="2" t="s">
        <v>94</v>
      </c>
      <c r="U56" s="2" t="s">
        <v>132</v>
      </c>
      <c r="V56" s="2" t="s">
        <v>95</v>
      </c>
      <c r="W56" s="2" t="s">
        <v>46</v>
      </c>
      <c r="X56" s="2" t="s">
        <v>189</v>
      </c>
      <c r="Y56" s="2" t="s">
        <v>52</v>
      </c>
      <c r="Z56" s="2" t="s">
        <v>111</v>
      </c>
      <c r="AA56" s="2" t="s">
        <v>112</v>
      </c>
      <c r="AB56" s="2" t="s">
        <v>472</v>
      </c>
      <c r="AC56" s="2" t="s">
        <v>473</v>
      </c>
      <c r="AD56" s="6" t="s">
        <v>474</v>
      </c>
      <c r="AE56" s="7" t="str">
        <f>HYPERLINK("https://drive.google.com/file/d/1bOmhCmJ9W_41UsWswcmZ020bTjwqXWJ8/view?usp=drivesdk","Soumya Veeresh Thalange.आपले प्रमाणपत्र")</f>
        <v>Soumya Veeresh Thalange.आपले प्रमाणपत्र</v>
      </c>
      <c r="AF56" s="2" t="s">
        <v>475</v>
      </c>
    </row>
    <row r="57" spans="1:32" ht="12.75">
      <c r="A57" s="4">
        <v>44225.814815983795</v>
      </c>
      <c r="B57" s="2" t="s">
        <v>476</v>
      </c>
      <c r="C57" s="8">
        <v>8</v>
      </c>
      <c r="D57" s="2" t="s">
        <v>477</v>
      </c>
      <c r="E57" s="2" t="s">
        <v>478</v>
      </c>
      <c r="F57" s="2" t="s">
        <v>180</v>
      </c>
      <c r="G57" s="2" t="s">
        <v>105</v>
      </c>
      <c r="H57" s="2">
        <v>2013</v>
      </c>
      <c r="I57" s="2" t="s">
        <v>81</v>
      </c>
      <c r="J57" s="2" t="s">
        <v>73</v>
      </c>
      <c r="K57" s="2" t="s">
        <v>81</v>
      </c>
      <c r="L57" s="2" t="s">
        <v>62</v>
      </c>
      <c r="M57" s="2" t="s">
        <v>107</v>
      </c>
      <c r="N57" s="2" t="s">
        <v>63</v>
      </c>
      <c r="O57" s="2" t="s">
        <v>92</v>
      </c>
      <c r="P57" s="2" t="s">
        <v>120</v>
      </c>
      <c r="Q57" s="2" t="s">
        <v>77</v>
      </c>
      <c r="R57" s="2" t="s">
        <v>64</v>
      </c>
      <c r="S57" s="2" t="s">
        <v>93</v>
      </c>
      <c r="T57" s="2" t="s">
        <v>79</v>
      </c>
      <c r="U57" s="2" t="s">
        <v>49</v>
      </c>
      <c r="V57" s="2" t="s">
        <v>50</v>
      </c>
      <c r="W57" s="2" t="s">
        <v>81</v>
      </c>
      <c r="X57" s="2" t="s">
        <v>148</v>
      </c>
      <c r="Y57" s="2" t="s">
        <v>52</v>
      </c>
      <c r="Z57" s="2" t="s">
        <v>53</v>
      </c>
      <c r="AA57" s="2" t="s">
        <v>112</v>
      </c>
      <c r="AB57" s="2" t="s">
        <v>479</v>
      </c>
      <c r="AC57" s="2" t="s">
        <v>480</v>
      </c>
      <c r="AD57" s="6" t="s">
        <v>481</v>
      </c>
      <c r="AE57" s="7" t="str">
        <f>HYPERLINK("https://drive.google.com/file/d/1wKHRlEofS7SloXzMpPfmYtS6sOj1Pip_/view?usp=drivesdk","Mrs:- Rajput Amit Ramsuratआपले प्रमाणपत्र")</f>
        <v>Mrs:- Rajput Amit Ramsuratआपले प्रमाणपत्र</v>
      </c>
      <c r="AF57" s="2" t="s">
        <v>482</v>
      </c>
    </row>
    <row r="58" spans="1:32" ht="12.75">
      <c r="A58" s="4">
        <v>44225.820352141207</v>
      </c>
      <c r="B58" s="2" t="s">
        <v>483</v>
      </c>
      <c r="C58" s="8">
        <v>4</v>
      </c>
      <c r="D58" s="2" t="s">
        <v>484</v>
      </c>
      <c r="E58" s="2" t="s">
        <v>485</v>
      </c>
      <c r="F58" s="2" t="s">
        <v>355</v>
      </c>
      <c r="G58" s="2" t="s">
        <v>157</v>
      </c>
      <c r="H58" s="2">
        <v>2014</v>
      </c>
      <c r="I58" s="2" t="s">
        <v>46</v>
      </c>
      <c r="J58" s="2" t="s">
        <v>73</v>
      </c>
      <c r="K58" s="2" t="s">
        <v>39</v>
      </c>
      <c r="L58" s="2" t="s">
        <v>62</v>
      </c>
      <c r="M58" s="2" t="s">
        <v>165</v>
      </c>
      <c r="N58" s="2" t="s">
        <v>63</v>
      </c>
      <c r="O58" s="2" t="s">
        <v>75</v>
      </c>
      <c r="P58" s="2" t="s">
        <v>120</v>
      </c>
      <c r="Q58" s="2" t="s">
        <v>77</v>
      </c>
      <c r="R58" s="2" t="s">
        <v>64</v>
      </c>
      <c r="S58" s="2" t="s">
        <v>78</v>
      </c>
      <c r="T58" s="2" t="s">
        <v>79</v>
      </c>
      <c r="U58" s="2" t="s">
        <v>110</v>
      </c>
      <c r="V58" s="2" t="s">
        <v>95</v>
      </c>
      <c r="W58" s="2" t="s">
        <v>46</v>
      </c>
      <c r="X58" s="2" t="s">
        <v>189</v>
      </c>
      <c r="Y58" s="2" t="s">
        <v>122</v>
      </c>
      <c r="Z58" s="2" t="s">
        <v>96</v>
      </c>
      <c r="AA58" s="2" t="s">
        <v>140</v>
      </c>
      <c r="AB58" s="2" t="s">
        <v>486</v>
      </c>
      <c r="AC58" s="2" t="s">
        <v>487</v>
      </c>
      <c r="AD58" s="6" t="s">
        <v>488</v>
      </c>
      <c r="AE58" s="7" t="str">
        <f>HYPERLINK("https://drive.google.com/file/d/1lYdh7gZEIM7aQEXG4c5yZhzjA6scNSXu/view?usp=drivesdk","रत्नप्रसाद श्रीशैल हिप्परगीआपले प्रमाणपत्र")</f>
        <v>रत्नप्रसाद श्रीशैल हिप्परगीआपले प्रमाणपत्र</v>
      </c>
      <c r="AF58" s="2" t="s">
        <v>489</v>
      </c>
    </row>
    <row r="59" spans="1:32" ht="12.75">
      <c r="A59" s="4">
        <v>44225.886816921295</v>
      </c>
      <c r="B59" s="2" t="s">
        <v>490</v>
      </c>
      <c r="C59" s="8">
        <v>18</v>
      </c>
      <c r="D59" s="2" t="s">
        <v>491</v>
      </c>
      <c r="E59" s="2" t="s">
        <v>492</v>
      </c>
      <c r="F59" s="2" t="s">
        <v>72</v>
      </c>
      <c r="G59" s="2" t="s">
        <v>105</v>
      </c>
      <c r="H59" s="2">
        <v>2014</v>
      </c>
      <c r="I59" s="2" t="s">
        <v>46</v>
      </c>
      <c r="J59" s="2" t="s">
        <v>73</v>
      </c>
      <c r="K59" s="2" t="s">
        <v>39</v>
      </c>
      <c r="L59" s="2" t="s">
        <v>62</v>
      </c>
      <c r="M59" s="2" t="s">
        <v>41</v>
      </c>
      <c r="N59" s="2" t="s">
        <v>42</v>
      </c>
      <c r="O59" s="2" t="s">
        <v>43</v>
      </c>
      <c r="P59" s="2" t="s">
        <v>44</v>
      </c>
      <c r="Q59" s="2" t="s">
        <v>45</v>
      </c>
      <c r="R59" s="2" t="s">
        <v>64</v>
      </c>
      <c r="S59" s="2" t="s">
        <v>93</v>
      </c>
      <c r="T59" s="2" t="s">
        <v>94</v>
      </c>
      <c r="U59" s="2" t="s">
        <v>110</v>
      </c>
      <c r="V59" s="2" t="s">
        <v>95</v>
      </c>
      <c r="W59" s="2" t="s">
        <v>81</v>
      </c>
      <c r="X59" s="2" t="s">
        <v>51</v>
      </c>
      <c r="Y59" s="2" t="s">
        <v>122</v>
      </c>
      <c r="Z59" s="2" t="s">
        <v>111</v>
      </c>
      <c r="AA59" s="2" t="s">
        <v>54</v>
      </c>
      <c r="AB59" s="2" t="s">
        <v>493</v>
      </c>
      <c r="AC59" s="2" t="s">
        <v>494</v>
      </c>
      <c r="AD59" s="6" t="s">
        <v>495</v>
      </c>
      <c r="AE59" s="7" t="str">
        <f>HYPERLINK("https://drive.google.com/file/d/1Xn7nT7ngn5_b6RJLZDdQcrneKxXBbStC/view?usp=drivesdk","सुरेख‌ा धनराज गावितआपले प्रमाणपत्र")</f>
        <v>सुरेख‌ा धनराज गावितआपले प्रमाणपत्र</v>
      </c>
      <c r="AF59" s="2" t="s">
        <v>496</v>
      </c>
    </row>
    <row r="60" spans="1:32" ht="12.75">
      <c r="A60" s="4">
        <v>44225.899430624995</v>
      </c>
      <c r="B60" s="2" t="s">
        <v>497</v>
      </c>
      <c r="C60" s="8">
        <v>18</v>
      </c>
      <c r="D60" s="2" t="s">
        <v>498</v>
      </c>
      <c r="E60" s="2" t="s">
        <v>499</v>
      </c>
      <c r="F60" s="2" t="s">
        <v>180</v>
      </c>
      <c r="G60" s="2" t="s">
        <v>36</v>
      </c>
      <c r="H60" s="2">
        <v>2013</v>
      </c>
      <c r="I60" s="2" t="s">
        <v>37</v>
      </c>
      <c r="J60" s="2" t="s">
        <v>38</v>
      </c>
      <c r="K60" s="2" t="s">
        <v>39</v>
      </c>
      <c r="L60" s="2" t="s">
        <v>62</v>
      </c>
      <c r="M60" s="2" t="s">
        <v>41</v>
      </c>
      <c r="N60" s="2" t="s">
        <v>63</v>
      </c>
      <c r="O60" s="2" t="s">
        <v>43</v>
      </c>
      <c r="P60" s="2" t="s">
        <v>44</v>
      </c>
      <c r="Q60" s="2" t="s">
        <v>77</v>
      </c>
      <c r="R60" s="2" t="s">
        <v>64</v>
      </c>
      <c r="S60" s="2" t="s">
        <v>93</v>
      </c>
      <c r="T60" s="2" t="s">
        <v>79</v>
      </c>
      <c r="U60" s="2" t="s">
        <v>132</v>
      </c>
      <c r="V60" s="2" t="s">
        <v>50</v>
      </c>
      <c r="W60" s="2" t="s">
        <v>37</v>
      </c>
      <c r="X60" s="2" t="s">
        <v>82</v>
      </c>
      <c r="Y60" s="2" t="s">
        <v>122</v>
      </c>
      <c r="Z60" s="2" t="s">
        <v>111</v>
      </c>
      <c r="AA60" s="2" t="s">
        <v>54</v>
      </c>
      <c r="AB60" s="2" t="s">
        <v>500</v>
      </c>
      <c r="AC60" s="2" t="s">
        <v>501</v>
      </c>
      <c r="AD60" s="6" t="s">
        <v>502</v>
      </c>
      <c r="AE60" s="7" t="str">
        <f>HYPERLINK("https://drive.google.com/file/d/1MDdHYJpD6XfJksMdsalfIxdp01l5GBzP/view?usp=drivesdk","घोडके बापूसाहेब गोरखआपले प्रमाणपत्र")</f>
        <v>घोडके बापूसाहेब गोरखआपले प्रमाणपत्र</v>
      </c>
      <c r="AF60" s="2" t="s">
        <v>503</v>
      </c>
    </row>
    <row r="61" spans="1:32" ht="12.75">
      <c r="A61" s="4">
        <v>44225.900272847226</v>
      </c>
      <c r="B61" s="2" t="s">
        <v>504</v>
      </c>
      <c r="C61" s="8">
        <v>16</v>
      </c>
      <c r="D61" s="2" t="s">
        <v>409</v>
      </c>
      <c r="E61" s="2" t="s">
        <v>505</v>
      </c>
      <c r="F61" s="2" t="s">
        <v>180</v>
      </c>
      <c r="G61" s="2" t="s">
        <v>36</v>
      </c>
      <c r="H61" s="2">
        <v>2014</v>
      </c>
      <c r="I61" s="2" t="s">
        <v>37</v>
      </c>
      <c r="J61" s="2" t="s">
        <v>131</v>
      </c>
      <c r="K61" s="2" t="s">
        <v>39</v>
      </c>
      <c r="L61" s="2" t="s">
        <v>62</v>
      </c>
      <c r="M61" s="2" t="s">
        <v>107</v>
      </c>
      <c r="N61" s="2" t="s">
        <v>42</v>
      </c>
      <c r="O61" s="2" t="s">
        <v>75</v>
      </c>
      <c r="P61" s="2" t="s">
        <v>44</v>
      </c>
      <c r="Q61" s="2" t="s">
        <v>363</v>
      </c>
      <c r="R61" s="2" t="s">
        <v>64</v>
      </c>
      <c r="S61" s="2" t="s">
        <v>93</v>
      </c>
      <c r="T61" s="2" t="s">
        <v>121</v>
      </c>
      <c r="U61" s="2" t="s">
        <v>132</v>
      </c>
      <c r="V61" s="2" t="s">
        <v>50</v>
      </c>
      <c r="W61" s="2" t="s">
        <v>37</v>
      </c>
      <c r="X61" s="2" t="s">
        <v>148</v>
      </c>
      <c r="Y61" s="2" t="s">
        <v>122</v>
      </c>
      <c r="Z61" s="2" t="s">
        <v>53</v>
      </c>
      <c r="AA61" s="2" t="s">
        <v>123</v>
      </c>
      <c r="AB61" s="2" t="s">
        <v>392</v>
      </c>
      <c r="AC61" s="2" t="s">
        <v>506</v>
      </c>
      <c r="AD61" s="6" t="s">
        <v>507</v>
      </c>
      <c r="AE61" s="7" t="str">
        <f>HYPERLINK("https://drive.google.com/file/d/1Tk8FBt8NbCPJFCUm4Lk257sUbRyXCDFm/view?usp=drivesdk","Yesआपले प्रमाणपत्र")</f>
        <v>Yesआपले प्रमाणपत्र</v>
      </c>
      <c r="AF61" s="2" t="s">
        <v>508</v>
      </c>
    </row>
    <row r="62" spans="1:32" ht="12.75">
      <c r="A62" s="4">
        <v>44225.91693175926</v>
      </c>
      <c r="B62" s="2" t="s">
        <v>509</v>
      </c>
      <c r="C62" s="8">
        <v>10</v>
      </c>
      <c r="D62" s="2" t="s">
        <v>510</v>
      </c>
      <c r="E62" s="2" t="s">
        <v>511</v>
      </c>
      <c r="F62" s="2" t="s">
        <v>180</v>
      </c>
      <c r="G62" s="2" t="s">
        <v>105</v>
      </c>
      <c r="H62" s="2">
        <v>2014</v>
      </c>
      <c r="I62" s="2" t="s">
        <v>106</v>
      </c>
      <c r="J62" s="2" t="s">
        <v>73</v>
      </c>
      <c r="K62" s="2" t="s">
        <v>205</v>
      </c>
      <c r="L62" s="2" t="s">
        <v>62</v>
      </c>
      <c r="M62" s="2" t="s">
        <v>165</v>
      </c>
      <c r="N62" s="2" t="s">
        <v>431</v>
      </c>
      <c r="O62" s="2" t="s">
        <v>92</v>
      </c>
      <c r="P62" s="2" t="s">
        <v>44</v>
      </c>
      <c r="Q62" s="2" t="s">
        <v>45</v>
      </c>
      <c r="R62" s="2" t="s">
        <v>109</v>
      </c>
      <c r="S62" s="2" t="s">
        <v>78</v>
      </c>
      <c r="T62" s="2" t="s">
        <v>48</v>
      </c>
      <c r="U62" s="2" t="s">
        <v>132</v>
      </c>
      <c r="V62" s="2" t="s">
        <v>95</v>
      </c>
      <c r="W62" s="2" t="s">
        <v>37</v>
      </c>
      <c r="X62" s="2" t="s">
        <v>189</v>
      </c>
      <c r="Y62" s="2" t="s">
        <v>122</v>
      </c>
      <c r="Z62" s="2" t="s">
        <v>111</v>
      </c>
      <c r="AA62" s="2" t="s">
        <v>123</v>
      </c>
      <c r="AB62" s="2" t="s">
        <v>510</v>
      </c>
      <c r="AC62" s="2" t="s">
        <v>512</v>
      </c>
      <c r="AD62" s="6" t="s">
        <v>513</v>
      </c>
      <c r="AE62" s="7" t="str">
        <f>HYPERLINK("https://drive.google.com/file/d/1iFXHErCT9fuHe_LZ4zdnXTGfViB9teDU/view?usp=drivesdk","Jagdish baban mondheआपले प्रमाणपत्र")</f>
        <v>Jagdish baban mondheआपले प्रमाणपत्र</v>
      </c>
      <c r="AF62" s="2" t="s">
        <v>514</v>
      </c>
    </row>
    <row r="63" spans="1:32" ht="12.75">
      <c r="A63" s="4">
        <v>44225.931302407407</v>
      </c>
      <c r="B63" s="2" t="s">
        <v>515</v>
      </c>
      <c r="C63" s="8">
        <v>6</v>
      </c>
      <c r="D63" s="2" t="s">
        <v>516</v>
      </c>
      <c r="E63" s="2" t="s">
        <v>517</v>
      </c>
      <c r="F63" s="2" t="s">
        <v>180</v>
      </c>
      <c r="G63" s="2" t="s">
        <v>90</v>
      </c>
      <c r="H63" s="2">
        <v>2014</v>
      </c>
      <c r="I63" s="2" t="s">
        <v>46</v>
      </c>
      <c r="J63" s="2" t="s">
        <v>73</v>
      </c>
      <c r="K63" s="2" t="s">
        <v>46</v>
      </c>
      <c r="L63" s="2" t="s">
        <v>62</v>
      </c>
      <c r="M63" s="2" t="s">
        <v>107</v>
      </c>
      <c r="N63" s="2" t="s">
        <v>63</v>
      </c>
      <c r="O63" s="2" t="s">
        <v>43</v>
      </c>
      <c r="P63" s="2" t="s">
        <v>44</v>
      </c>
      <c r="Q63" s="2" t="s">
        <v>77</v>
      </c>
      <c r="R63" s="2" t="s">
        <v>81</v>
      </c>
      <c r="S63" s="2" t="s">
        <v>206</v>
      </c>
      <c r="T63" s="2" t="s">
        <v>79</v>
      </c>
      <c r="U63" s="2" t="s">
        <v>110</v>
      </c>
      <c r="V63" s="2" t="s">
        <v>139</v>
      </c>
      <c r="W63" s="2" t="s">
        <v>106</v>
      </c>
      <c r="X63" s="2" t="s">
        <v>148</v>
      </c>
      <c r="Y63" s="2" t="s">
        <v>93</v>
      </c>
      <c r="Z63" s="2" t="s">
        <v>149</v>
      </c>
      <c r="AA63" s="2" t="s">
        <v>140</v>
      </c>
      <c r="AB63" s="2" t="s">
        <v>518</v>
      </c>
      <c r="AC63" s="2" t="s">
        <v>519</v>
      </c>
      <c r="AD63" s="6" t="s">
        <v>520</v>
      </c>
      <c r="AE63" s="7" t="str">
        <f>HYPERLINK("https://drive.google.com/file/d/1sZwXAhi2_cDwqxFpWQUEwZNRZoMZtNZO/view?usp=drivesdk"," पवार अजित सदाशिवआपले प्रमाणपत्र")</f>
        <v xml:space="preserve"> पवार अजित सदाशिवआपले प्रमाणपत्र</v>
      </c>
      <c r="AF63" s="2" t="s">
        <v>521</v>
      </c>
    </row>
    <row r="64" spans="1:32" ht="12.75">
      <c r="A64" s="4">
        <v>44225.943636296295</v>
      </c>
      <c r="B64" s="2" t="s">
        <v>522</v>
      </c>
      <c r="C64" s="8">
        <v>16</v>
      </c>
      <c r="D64" s="2" t="s">
        <v>523</v>
      </c>
      <c r="E64" s="2" t="s">
        <v>524</v>
      </c>
      <c r="F64" s="2" t="s">
        <v>72</v>
      </c>
      <c r="G64" s="2" t="s">
        <v>105</v>
      </c>
      <c r="H64" s="2">
        <v>2014</v>
      </c>
      <c r="I64" s="2" t="s">
        <v>37</v>
      </c>
      <c r="J64" s="2" t="s">
        <v>131</v>
      </c>
      <c r="K64" s="2" t="s">
        <v>81</v>
      </c>
      <c r="L64" s="2" t="s">
        <v>40</v>
      </c>
      <c r="M64" s="2" t="s">
        <v>107</v>
      </c>
      <c r="N64" s="2" t="s">
        <v>63</v>
      </c>
      <c r="O64" s="2" t="s">
        <v>92</v>
      </c>
      <c r="P64" s="2" t="s">
        <v>44</v>
      </c>
      <c r="Q64" s="2" t="s">
        <v>45</v>
      </c>
      <c r="R64" s="2" t="s">
        <v>46</v>
      </c>
      <c r="S64" s="2" t="s">
        <v>206</v>
      </c>
      <c r="T64" s="2" t="s">
        <v>94</v>
      </c>
      <c r="U64" s="2" t="s">
        <v>132</v>
      </c>
      <c r="V64" s="2" t="s">
        <v>139</v>
      </c>
      <c r="W64" s="2" t="s">
        <v>81</v>
      </c>
      <c r="X64" s="2" t="s">
        <v>148</v>
      </c>
      <c r="Y64" s="2" t="s">
        <v>52</v>
      </c>
      <c r="Z64" s="2" t="s">
        <v>111</v>
      </c>
      <c r="AA64" s="2" t="s">
        <v>54</v>
      </c>
      <c r="AB64" s="2" t="s">
        <v>525</v>
      </c>
      <c r="AC64" s="2" t="s">
        <v>526</v>
      </c>
      <c r="AD64" s="6" t="s">
        <v>527</v>
      </c>
      <c r="AE64" s="7" t="str">
        <f>HYPERLINK("https://drive.google.com/file/d/18kBibx-B-ND3Tb0fH5abZGLOsjq1xeWF/view?usp=drivesdk","वैभव नरेंद्र कनोजआपले प्रमाणपत्र")</f>
        <v>वैभव नरेंद्र कनोजआपले प्रमाणपत्र</v>
      </c>
      <c r="AF64" s="2" t="s">
        <v>528</v>
      </c>
    </row>
    <row r="65" spans="1:32" ht="12.75">
      <c r="A65" s="4">
        <v>44226.324050520838</v>
      </c>
      <c r="B65" s="2" t="s">
        <v>529</v>
      </c>
      <c r="C65" s="8">
        <v>6</v>
      </c>
      <c r="D65" s="2" t="s">
        <v>530</v>
      </c>
      <c r="E65" s="2" t="s">
        <v>531</v>
      </c>
      <c r="F65" s="2" t="s">
        <v>104</v>
      </c>
      <c r="G65" s="2" t="s">
        <v>105</v>
      </c>
      <c r="H65" s="2">
        <v>2014</v>
      </c>
      <c r="I65" s="2" t="s">
        <v>46</v>
      </c>
      <c r="J65" s="2" t="s">
        <v>73</v>
      </c>
      <c r="K65" s="2" t="s">
        <v>46</v>
      </c>
      <c r="L65" s="2" t="s">
        <v>91</v>
      </c>
      <c r="M65" s="2" t="s">
        <v>107</v>
      </c>
      <c r="N65" s="2" t="s">
        <v>108</v>
      </c>
      <c r="O65" s="2" t="s">
        <v>43</v>
      </c>
      <c r="P65" s="2" t="s">
        <v>120</v>
      </c>
      <c r="Q65" s="2" t="s">
        <v>77</v>
      </c>
      <c r="R65" s="2" t="s">
        <v>81</v>
      </c>
      <c r="S65" s="2" t="s">
        <v>78</v>
      </c>
      <c r="T65" s="2" t="s">
        <v>121</v>
      </c>
      <c r="U65" s="2" t="s">
        <v>49</v>
      </c>
      <c r="V65" s="2" t="s">
        <v>95</v>
      </c>
      <c r="W65" s="2" t="s">
        <v>46</v>
      </c>
      <c r="X65" s="2" t="s">
        <v>189</v>
      </c>
      <c r="Y65" s="2" t="s">
        <v>122</v>
      </c>
      <c r="Z65" s="2" t="s">
        <v>111</v>
      </c>
      <c r="AA65" s="2" t="s">
        <v>140</v>
      </c>
      <c r="AB65" s="2" t="s">
        <v>532</v>
      </c>
      <c r="AC65" s="2" t="s">
        <v>533</v>
      </c>
      <c r="AD65" s="6" t="s">
        <v>534</v>
      </c>
      <c r="AE65" s="7" t="str">
        <f>HYPERLINK("https://drive.google.com/file/d/1z7JRv1MuRNJiWts90BwyxgRYuMhGbgQK/view?usp=drivesdk","Ashish Murudkarआपले प्रमाणपत्र")</f>
        <v>Ashish Murudkarआपले प्रमाणपत्र</v>
      </c>
      <c r="AF65" s="2" t="s">
        <v>535</v>
      </c>
    </row>
    <row r="66" spans="1:32" ht="12.75">
      <c r="A66" s="4">
        <v>44226.338685428243</v>
      </c>
      <c r="B66" s="2" t="s">
        <v>536</v>
      </c>
      <c r="C66" s="8">
        <v>14</v>
      </c>
      <c r="D66" s="2" t="s">
        <v>537</v>
      </c>
      <c r="E66" s="2" t="s">
        <v>538</v>
      </c>
      <c r="F66" s="2" t="s">
        <v>72</v>
      </c>
      <c r="G66" s="2" t="s">
        <v>105</v>
      </c>
      <c r="H66" s="2">
        <v>2014</v>
      </c>
      <c r="I66" s="2" t="s">
        <v>81</v>
      </c>
      <c r="J66" s="2" t="s">
        <v>38</v>
      </c>
      <c r="K66" s="2" t="s">
        <v>46</v>
      </c>
      <c r="L66" s="2" t="s">
        <v>62</v>
      </c>
      <c r="M66" s="2" t="s">
        <v>41</v>
      </c>
      <c r="N66" s="2" t="s">
        <v>63</v>
      </c>
      <c r="O66" s="2" t="s">
        <v>43</v>
      </c>
      <c r="P66" s="2" t="s">
        <v>44</v>
      </c>
      <c r="Q66" s="2" t="s">
        <v>77</v>
      </c>
      <c r="R66" s="2" t="s">
        <v>64</v>
      </c>
      <c r="S66" s="2" t="s">
        <v>47</v>
      </c>
      <c r="T66" s="2" t="s">
        <v>79</v>
      </c>
      <c r="U66" s="2" t="s">
        <v>49</v>
      </c>
      <c r="V66" s="2" t="s">
        <v>139</v>
      </c>
      <c r="W66" s="2" t="s">
        <v>81</v>
      </c>
      <c r="X66" s="2" t="s">
        <v>189</v>
      </c>
      <c r="Y66" s="2" t="s">
        <v>122</v>
      </c>
      <c r="Z66" s="2" t="s">
        <v>111</v>
      </c>
      <c r="AA66" s="2" t="s">
        <v>140</v>
      </c>
      <c r="AB66" s="2" t="s">
        <v>539</v>
      </c>
      <c r="AC66" s="2" t="s">
        <v>540</v>
      </c>
      <c r="AD66" s="6" t="s">
        <v>541</v>
      </c>
      <c r="AE66" s="7" t="str">
        <f>HYPERLINK("https://drive.google.com/file/d/1AwGYiSXYucLUkupZPTDsaU00JV5YvFbD/view?usp=drivesdk","Gambhire Aishwarya Devendraआपले प्रमाणपत्र")</f>
        <v>Gambhire Aishwarya Devendraआपले प्रमाणपत्र</v>
      </c>
      <c r="AF66" s="2" t="s">
        <v>542</v>
      </c>
    </row>
    <row r="67" spans="1:32" ht="12.75">
      <c r="A67" s="4">
        <v>44226.343301527777</v>
      </c>
      <c r="B67" s="2" t="s">
        <v>543</v>
      </c>
      <c r="C67" s="8">
        <v>12</v>
      </c>
      <c r="D67" s="2" t="s">
        <v>544</v>
      </c>
      <c r="E67" s="2" t="s">
        <v>545</v>
      </c>
      <c r="F67" s="2" t="s">
        <v>72</v>
      </c>
      <c r="G67" s="2" t="s">
        <v>105</v>
      </c>
      <c r="H67" s="2">
        <v>2013</v>
      </c>
      <c r="I67" s="2" t="s">
        <v>81</v>
      </c>
      <c r="J67" s="2" t="s">
        <v>73</v>
      </c>
      <c r="K67" s="2" t="s">
        <v>46</v>
      </c>
      <c r="L67" s="2" t="s">
        <v>40</v>
      </c>
      <c r="M67" s="2" t="s">
        <v>41</v>
      </c>
      <c r="N67" s="2" t="s">
        <v>108</v>
      </c>
      <c r="O67" s="2" t="s">
        <v>75</v>
      </c>
      <c r="P67" s="2" t="s">
        <v>44</v>
      </c>
      <c r="Q67" s="2" t="s">
        <v>77</v>
      </c>
      <c r="R67" s="2" t="s">
        <v>64</v>
      </c>
      <c r="S67" s="2" t="s">
        <v>47</v>
      </c>
      <c r="T67" s="2" t="s">
        <v>48</v>
      </c>
      <c r="U67" s="2" t="s">
        <v>49</v>
      </c>
      <c r="V67" s="2" t="s">
        <v>139</v>
      </c>
      <c r="W67" s="2" t="s">
        <v>46</v>
      </c>
      <c r="X67" s="2" t="s">
        <v>189</v>
      </c>
      <c r="Y67" s="2" t="s">
        <v>206</v>
      </c>
      <c r="Z67" s="2" t="s">
        <v>111</v>
      </c>
      <c r="AA67" s="2" t="s">
        <v>140</v>
      </c>
      <c r="AB67" s="2" t="s">
        <v>546</v>
      </c>
      <c r="AC67" s="2" t="s">
        <v>547</v>
      </c>
      <c r="AD67" s="6" t="s">
        <v>548</v>
      </c>
      <c r="AE67" s="7" t="str">
        <f>HYPERLINK("https://drive.google.com/file/d/1xJ2DVxHZwOYaJxOIp4ulfUHXQ_VKijO0/view?usp=drivesdk","Gambhire Aishwarya Devendra आपले प्रमाणपत्र")</f>
        <v>Gambhire Aishwarya Devendra आपले प्रमाणपत्र</v>
      </c>
      <c r="AF67" s="2" t="s">
        <v>549</v>
      </c>
    </row>
    <row r="68" spans="1:32" ht="12.75">
      <c r="A68" s="4">
        <v>44226.513196458334</v>
      </c>
      <c r="B68" s="2" t="s">
        <v>550</v>
      </c>
      <c r="C68" s="8">
        <v>10</v>
      </c>
      <c r="D68" s="2" t="s">
        <v>551</v>
      </c>
      <c r="E68" s="2" t="s">
        <v>552</v>
      </c>
      <c r="F68" s="2" t="s">
        <v>180</v>
      </c>
      <c r="G68" s="2" t="s">
        <v>105</v>
      </c>
      <c r="H68" s="2">
        <v>2014</v>
      </c>
      <c r="I68" s="2" t="s">
        <v>106</v>
      </c>
      <c r="J68" s="2" t="s">
        <v>131</v>
      </c>
      <c r="K68" s="2" t="s">
        <v>39</v>
      </c>
      <c r="L68" s="2" t="s">
        <v>62</v>
      </c>
      <c r="M68" s="2" t="s">
        <v>165</v>
      </c>
      <c r="N68" s="2" t="s">
        <v>63</v>
      </c>
      <c r="O68" s="2" t="s">
        <v>43</v>
      </c>
      <c r="P68" s="2" t="s">
        <v>76</v>
      </c>
      <c r="Q68" s="2" t="s">
        <v>45</v>
      </c>
      <c r="R68" s="2" t="s">
        <v>109</v>
      </c>
      <c r="S68" s="2" t="s">
        <v>78</v>
      </c>
      <c r="T68" s="2" t="s">
        <v>79</v>
      </c>
      <c r="U68" s="2" t="s">
        <v>80</v>
      </c>
      <c r="V68" s="2" t="s">
        <v>95</v>
      </c>
      <c r="W68" s="2" t="s">
        <v>106</v>
      </c>
      <c r="X68" s="2" t="s">
        <v>148</v>
      </c>
      <c r="Y68" s="2" t="s">
        <v>52</v>
      </c>
      <c r="Z68" s="2" t="s">
        <v>96</v>
      </c>
      <c r="AA68" s="2" t="s">
        <v>112</v>
      </c>
      <c r="AB68" s="2" t="s">
        <v>553</v>
      </c>
      <c r="AC68" s="2" t="s">
        <v>554</v>
      </c>
      <c r="AD68" s="6" t="s">
        <v>555</v>
      </c>
      <c r="AE68" s="7" t="str">
        <f>HYPERLINK("https://drive.google.com/file/d/1ZiPE4UQ1CjEZe0RW71_65xtXtArwv5L5/view?usp=drivesdk","मेठल जिजा गणपतआपले प्रमाणपत्र")</f>
        <v>मेठल जिजा गणपतआपले प्रमाणपत्र</v>
      </c>
      <c r="AF68" s="2" t="s">
        <v>556</v>
      </c>
    </row>
    <row r="69" spans="1:32" ht="12.75">
      <c r="A69" s="4">
        <v>44226.514050405094</v>
      </c>
      <c r="B69" s="2" t="s">
        <v>557</v>
      </c>
      <c r="C69" s="8">
        <v>6</v>
      </c>
      <c r="D69" s="2" t="s">
        <v>558</v>
      </c>
      <c r="E69" s="2" t="s">
        <v>559</v>
      </c>
      <c r="F69" s="2" t="s">
        <v>72</v>
      </c>
      <c r="G69" s="2" t="s">
        <v>105</v>
      </c>
      <c r="H69" s="2">
        <v>2013</v>
      </c>
      <c r="I69" s="2" t="s">
        <v>46</v>
      </c>
      <c r="J69" s="2" t="s">
        <v>277</v>
      </c>
      <c r="K69" s="2" t="s">
        <v>81</v>
      </c>
      <c r="L69" s="2" t="s">
        <v>62</v>
      </c>
      <c r="M69" s="2" t="s">
        <v>74</v>
      </c>
      <c r="N69" s="2" t="s">
        <v>63</v>
      </c>
      <c r="O69" s="2" t="s">
        <v>92</v>
      </c>
      <c r="P69" s="2" t="s">
        <v>76</v>
      </c>
      <c r="Q69" s="2" t="s">
        <v>77</v>
      </c>
      <c r="R69" s="2" t="s">
        <v>46</v>
      </c>
      <c r="S69" s="2" t="s">
        <v>78</v>
      </c>
      <c r="T69" s="2" t="s">
        <v>79</v>
      </c>
      <c r="U69" s="2" t="s">
        <v>110</v>
      </c>
      <c r="V69" s="2" t="s">
        <v>95</v>
      </c>
      <c r="W69" s="2" t="s">
        <v>81</v>
      </c>
      <c r="X69" s="2" t="s">
        <v>148</v>
      </c>
      <c r="Y69" s="2" t="s">
        <v>206</v>
      </c>
      <c r="Z69" s="2" t="s">
        <v>53</v>
      </c>
      <c r="AA69" s="2" t="s">
        <v>54</v>
      </c>
      <c r="AB69" s="2" t="s">
        <v>334</v>
      </c>
      <c r="AC69" s="2" t="s">
        <v>560</v>
      </c>
      <c r="AD69" s="6" t="s">
        <v>561</v>
      </c>
      <c r="AE69" s="7" t="str">
        <f>HYPERLINK("https://drive.google.com/file/d/1Y8zHPI16t88qsl6vw1i1MkxilR2ECQAh/view?usp=drivesdk","Madura Audumbar Rangdalआपले प्रमाणपत्र")</f>
        <v>Madura Audumbar Rangdalआपले प्रमाणपत्र</v>
      </c>
      <c r="AF69" s="2" t="s">
        <v>562</v>
      </c>
    </row>
    <row r="70" spans="1:32" ht="12.75">
      <c r="A70" s="4">
        <v>44226.598706446763</v>
      </c>
      <c r="B70" s="2" t="s">
        <v>563</v>
      </c>
      <c r="C70" s="8">
        <v>2</v>
      </c>
      <c r="D70" s="2" t="s">
        <v>564</v>
      </c>
      <c r="E70" s="2" t="s">
        <v>545</v>
      </c>
      <c r="F70" s="2" t="s">
        <v>35</v>
      </c>
      <c r="G70" s="2" t="s">
        <v>90</v>
      </c>
      <c r="H70" s="2">
        <v>2014</v>
      </c>
      <c r="I70" s="2" t="s">
        <v>81</v>
      </c>
      <c r="J70" s="2" t="s">
        <v>131</v>
      </c>
      <c r="K70" s="2" t="s">
        <v>81</v>
      </c>
      <c r="L70" s="2" t="s">
        <v>91</v>
      </c>
      <c r="M70" s="2" t="s">
        <v>165</v>
      </c>
      <c r="N70" s="2" t="s">
        <v>63</v>
      </c>
      <c r="O70" s="2" t="s">
        <v>75</v>
      </c>
      <c r="P70" s="2" t="s">
        <v>76</v>
      </c>
      <c r="Q70" s="2" t="s">
        <v>77</v>
      </c>
      <c r="R70" s="2" t="s">
        <v>81</v>
      </c>
      <c r="S70" s="2" t="s">
        <v>206</v>
      </c>
      <c r="T70" s="2" t="s">
        <v>79</v>
      </c>
      <c r="U70" s="2" t="s">
        <v>80</v>
      </c>
      <c r="V70" s="2" t="s">
        <v>95</v>
      </c>
      <c r="W70" s="2" t="s">
        <v>106</v>
      </c>
      <c r="X70" s="2" t="s">
        <v>148</v>
      </c>
      <c r="Y70" s="2" t="s">
        <v>122</v>
      </c>
      <c r="Z70" s="2" t="s">
        <v>96</v>
      </c>
      <c r="AA70" s="2" t="s">
        <v>112</v>
      </c>
      <c r="AB70" s="2" t="s">
        <v>565</v>
      </c>
      <c r="AC70" s="2" t="s">
        <v>566</v>
      </c>
      <c r="AD70" s="6" t="s">
        <v>567</v>
      </c>
      <c r="AE70" s="7" t="str">
        <f>HYPERLINK("https://drive.google.com/file/d/11GTp2M4nqwIO-522FkDDAQdQe5aMIgH-/view?usp=drivesdk","Sangave Ashish Dilipआपले प्रमाणपत्र")</f>
        <v>Sangave Ashish Dilipआपले प्रमाणपत्र</v>
      </c>
      <c r="AF70" s="2" t="s">
        <v>568</v>
      </c>
    </row>
    <row r="71" spans="1:32" ht="12.75">
      <c r="A71" s="4">
        <v>44226.675856307869</v>
      </c>
      <c r="B71" s="2" t="s">
        <v>569</v>
      </c>
      <c r="C71" s="8">
        <v>14</v>
      </c>
      <c r="D71" s="2" t="s">
        <v>570</v>
      </c>
      <c r="E71" s="2" t="s">
        <v>571</v>
      </c>
      <c r="F71" s="2" t="s">
        <v>35</v>
      </c>
      <c r="G71" s="2" t="s">
        <v>105</v>
      </c>
      <c r="H71" s="2">
        <v>2014</v>
      </c>
      <c r="I71" s="2" t="s">
        <v>46</v>
      </c>
      <c r="J71" s="2" t="s">
        <v>131</v>
      </c>
      <c r="K71" s="2" t="s">
        <v>81</v>
      </c>
      <c r="L71" s="2" t="s">
        <v>40</v>
      </c>
      <c r="M71" s="2" t="s">
        <v>41</v>
      </c>
      <c r="N71" s="2" t="s">
        <v>108</v>
      </c>
      <c r="O71" s="2" t="s">
        <v>43</v>
      </c>
      <c r="P71" s="2" t="s">
        <v>197</v>
      </c>
      <c r="Q71" s="2" t="s">
        <v>45</v>
      </c>
      <c r="R71" s="2" t="s">
        <v>81</v>
      </c>
      <c r="S71" s="2" t="s">
        <v>78</v>
      </c>
      <c r="T71" s="2" t="s">
        <v>79</v>
      </c>
      <c r="U71" s="2" t="s">
        <v>110</v>
      </c>
      <c r="V71" s="2" t="s">
        <v>95</v>
      </c>
      <c r="W71" s="2" t="s">
        <v>37</v>
      </c>
      <c r="X71" s="2" t="s">
        <v>189</v>
      </c>
      <c r="Y71" s="2" t="s">
        <v>122</v>
      </c>
      <c r="Z71" s="2" t="s">
        <v>149</v>
      </c>
      <c r="AA71" s="2" t="s">
        <v>54</v>
      </c>
      <c r="AB71" s="2" t="s">
        <v>572</v>
      </c>
      <c r="AC71" s="2" t="s">
        <v>573</v>
      </c>
      <c r="AD71" s="6" t="s">
        <v>574</v>
      </c>
      <c r="AE71" s="7" t="str">
        <f>HYPERLINK("https://drive.google.com/file/d/1JdRubQidEtog_v_qyT2M30zxM7cbFHo0/view?usp=drivesdk","नाही आपले प्रमाणपत्र")</f>
        <v>नाही आपले प्रमाणपत्र</v>
      </c>
      <c r="AF71" s="2" t="s">
        <v>575</v>
      </c>
    </row>
    <row r="72" spans="1:32" ht="12.75">
      <c r="A72" s="4">
        <v>44226.711472060182</v>
      </c>
      <c r="B72" s="2" t="s">
        <v>576</v>
      </c>
      <c r="C72" s="8">
        <v>14</v>
      </c>
      <c r="D72" s="2" t="s">
        <v>577</v>
      </c>
      <c r="E72" s="2" t="s">
        <v>578</v>
      </c>
      <c r="F72" s="2" t="s">
        <v>104</v>
      </c>
      <c r="G72" s="2" t="s">
        <v>105</v>
      </c>
      <c r="H72" s="2">
        <v>2014</v>
      </c>
      <c r="I72" s="2" t="s">
        <v>37</v>
      </c>
      <c r="J72" s="2" t="s">
        <v>73</v>
      </c>
      <c r="K72" s="2" t="s">
        <v>39</v>
      </c>
      <c r="L72" s="2" t="s">
        <v>278</v>
      </c>
      <c r="M72" s="2" t="s">
        <v>107</v>
      </c>
      <c r="N72" s="2" t="s">
        <v>63</v>
      </c>
      <c r="O72" s="2" t="s">
        <v>75</v>
      </c>
      <c r="P72" s="2" t="s">
        <v>44</v>
      </c>
      <c r="Q72" s="2" t="s">
        <v>77</v>
      </c>
      <c r="R72" s="2" t="s">
        <v>64</v>
      </c>
      <c r="S72" s="2" t="s">
        <v>93</v>
      </c>
      <c r="T72" s="2" t="s">
        <v>94</v>
      </c>
      <c r="U72" s="2" t="s">
        <v>49</v>
      </c>
      <c r="V72" s="2" t="s">
        <v>139</v>
      </c>
      <c r="W72" s="2" t="s">
        <v>46</v>
      </c>
      <c r="X72" s="2" t="s">
        <v>51</v>
      </c>
      <c r="Y72" s="2" t="s">
        <v>52</v>
      </c>
      <c r="Z72" s="2" t="s">
        <v>111</v>
      </c>
      <c r="AA72" s="2" t="s">
        <v>123</v>
      </c>
      <c r="AB72" s="2" t="s">
        <v>579</v>
      </c>
      <c r="AC72" s="2" t="s">
        <v>580</v>
      </c>
      <c r="AD72" s="6" t="s">
        <v>581</v>
      </c>
      <c r="AE72" s="7" t="str">
        <f>HYPERLINK("https://drive.google.com/file/d/1VuOiJNykPpmHl-CEKgBLMJV1-CywMCWb/view?usp=drivesdk","मराठीआपले प्रमाणपत्र")</f>
        <v>मराठीआपले प्रमाणपत्र</v>
      </c>
      <c r="AF72" s="2" t="s">
        <v>582</v>
      </c>
    </row>
    <row r="73" spans="1:32" ht="12.75">
      <c r="A73" s="4">
        <v>44226.804408101852</v>
      </c>
      <c r="B73" s="2" t="s">
        <v>583</v>
      </c>
      <c r="C73" s="8">
        <v>12</v>
      </c>
      <c r="D73" s="2" t="s">
        <v>584</v>
      </c>
      <c r="E73" s="2" t="s">
        <v>585</v>
      </c>
      <c r="F73" s="2" t="s">
        <v>72</v>
      </c>
      <c r="G73" s="2" t="s">
        <v>36</v>
      </c>
      <c r="H73" s="2">
        <v>2014</v>
      </c>
      <c r="I73" s="2" t="s">
        <v>46</v>
      </c>
      <c r="J73" s="2" t="s">
        <v>38</v>
      </c>
      <c r="K73" s="2" t="s">
        <v>81</v>
      </c>
      <c r="L73" s="2" t="s">
        <v>62</v>
      </c>
      <c r="M73" s="2" t="s">
        <v>165</v>
      </c>
      <c r="N73" s="2" t="s">
        <v>63</v>
      </c>
      <c r="O73" s="2" t="s">
        <v>43</v>
      </c>
      <c r="P73" s="2" t="s">
        <v>120</v>
      </c>
      <c r="Q73" s="2" t="s">
        <v>77</v>
      </c>
      <c r="R73" s="2" t="s">
        <v>64</v>
      </c>
      <c r="S73" s="2" t="s">
        <v>78</v>
      </c>
      <c r="T73" s="2" t="s">
        <v>121</v>
      </c>
      <c r="U73" s="2" t="s">
        <v>49</v>
      </c>
      <c r="V73" s="2" t="s">
        <v>95</v>
      </c>
      <c r="W73" s="2" t="s">
        <v>81</v>
      </c>
      <c r="X73" s="2" t="s">
        <v>189</v>
      </c>
      <c r="Y73" s="2" t="s">
        <v>52</v>
      </c>
      <c r="Z73" s="2" t="s">
        <v>111</v>
      </c>
      <c r="AA73" s="2" t="s">
        <v>54</v>
      </c>
      <c r="AB73" s="2" t="s">
        <v>586</v>
      </c>
      <c r="AC73" s="2" t="s">
        <v>587</v>
      </c>
      <c r="AD73" s="6" t="s">
        <v>588</v>
      </c>
      <c r="AE73" s="7" t="str">
        <f>HYPERLINK("https://drive.google.com/file/d/1pOf6bhsb8RJwwBHtmaerKfLscnWGz0Nz/view?usp=drivesdk","Vinod jagannath mahajanआपले प्रमाणपत्र")</f>
        <v>Vinod jagannath mahajanआपले प्रमाणपत्र</v>
      </c>
      <c r="AF73" s="2" t="s">
        <v>589</v>
      </c>
    </row>
    <row r="74" spans="1:32" ht="12.75">
      <c r="A74" s="4">
        <v>44226.927586423612</v>
      </c>
      <c r="B74" s="2" t="s">
        <v>590</v>
      </c>
      <c r="C74" s="8">
        <v>6</v>
      </c>
      <c r="D74" s="2" t="s">
        <v>591</v>
      </c>
      <c r="E74" s="2" t="s">
        <v>592</v>
      </c>
      <c r="F74" s="2" t="s">
        <v>104</v>
      </c>
      <c r="G74" s="2" t="s">
        <v>105</v>
      </c>
      <c r="H74" s="2">
        <v>2014</v>
      </c>
      <c r="I74" s="2" t="s">
        <v>46</v>
      </c>
      <c r="J74" s="2" t="s">
        <v>73</v>
      </c>
      <c r="K74" s="2" t="s">
        <v>39</v>
      </c>
      <c r="L74" s="2" t="s">
        <v>278</v>
      </c>
      <c r="M74" s="2" t="s">
        <v>74</v>
      </c>
      <c r="N74" s="2" t="s">
        <v>108</v>
      </c>
      <c r="O74" s="2" t="s">
        <v>92</v>
      </c>
      <c r="P74" s="2" t="s">
        <v>76</v>
      </c>
      <c r="Q74" s="2" t="s">
        <v>45</v>
      </c>
      <c r="R74" s="2" t="s">
        <v>64</v>
      </c>
      <c r="S74" s="2" t="s">
        <v>78</v>
      </c>
      <c r="T74" s="2" t="s">
        <v>79</v>
      </c>
      <c r="U74" s="2" t="s">
        <v>80</v>
      </c>
      <c r="V74" s="2" t="s">
        <v>95</v>
      </c>
      <c r="W74" s="2" t="s">
        <v>46</v>
      </c>
      <c r="X74" s="2" t="s">
        <v>148</v>
      </c>
      <c r="Y74" s="2" t="s">
        <v>122</v>
      </c>
      <c r="Z74" s="2" t="s">
        <v>149</v>
      </c>
      <c r="AA74" s="2" t="s">
        <v>140</v>
      </c>
      <c r="AB74" s="2" t="s">
        <v>593</v>
      </c>
      <c r="AC74" s="2" t="s">
        <v>594</v>
      </c>
      <c r="AD74" s="6" t="s">
        <v>595</v>
      </c>
      <c r="AE74" s="7" t="str">
        <f>HYPERLINK("https://drive.google.com/file/d/1_FERqN4bPjQ2k-sE0XWPYMh24biOcCjy/view?usp=drivesdk","Prasad Guldagadआपले प्रमाणपत्र")</f>
        <v>Prasad Guldagadआपले प्रमाणपत्र</v>
      </c>
      <c r="AF74" s="2" t="s">
        <v>596</v>
      </c>
    </row>
    <row r="75" spans="1:32" ht="12.75">
      <c r="A75" s="4">
        <v>44227.397275312498</v>
      </c>
      <c r="B75" s="2" t="s">
        <v>597</v>
      </c>
      <c r="C75" s="8">
        <v>12</v>
      </c>
      <c r="D75" s="2" t="s">
        <v>598</v>
      </c>
      <c r="E75" s="2" t="s">
        <v>599</v>
      </c>
      <c r="F75" s="2" t="s">
        <v>72</v>
      </c>
      <c r="G75" s="2" t="s">
        <v>105</v>
      </c>
      <c r="H75" s="2">
        <v>2014</v>
      </c>
      <c r="I75" s="2" t="s">
        <v>37</v>
      </c>
      <c r="J75" s="2" t="s">
        <v>73</v>
      </c>
      <c r="K75" s="2" t="s">
        <v>81</v>
      </c>
      <c r="L75" s="2" t="s">
        <v>62</v>
      </c>
      <c r="M75" s="2" t="s">
        <v>165</v>
      </c>
      <c r="N75" s="2" t="s">
        <v>108</v>
      </c>
      <c r="O75" s="2" t="s">
        <v>43</v>
      </c>
      <c r="P75" s="2" t="s">
        <v>44</v>
      </c>
      <c r="Q75" s="2" t="s">
        <v>77</v>
      </c>
      <c r="R75" s="2" t="s">
        <v>64</v>
      </c>
      <c r="S75" s="2" t="s">
        <v>93</v>
      </c>
      <c r="T75" s="2" t="s">
        <v>79</v>
      </c>
      <c r="U75" s="2" t="s">
        <v>49</v>
      </c>
      <c r="V75" s="2" t="s">
        <v>95</v>
      </c>
      <c r="W75" s="2" t="s">
        <v>81</v>
      </c>
      <c r="X75" s="2" t="s">
        <v>148</v>
      </c>
      <c r="Y75" s="2" t="s">
        <v>52</v>
      </c>
      <c r="Z75" s="2" t="s">
        <v>111</v>
      </c>
      <c r="AA75" s="2" t="s">
        <v>140</v>
      </c>
      <c r="AB75" s="2" t="s">
        <v>600</v>
      </c>
      <c r="AC75" s="2" t="s">
        <v>601</v>
      </c>
      <c r="AD75" s="6" t="s">
        <v>602</v>
      </c>
      <c r="AE75" s="7" t="str">
        <f>HYPERLINK("https://drive.google.com/file/d/1QLgGq_8HUG11JXbaTJi7H4Nmw7LQWe62/view?usp=drivesdk","सुमित अशोक औटीआपले प्रमाणपत्र")</f>
        <v>सुमित अशोक औटीआपले प्रमाणपत्र</v>
      </c>
      <c r="AF75" s="2" t="s">
        <v>603</v>
      </c>
    </row>
    <row r="76" spans="1:32" ht="12.75">
      <c r="A76" s="4">
        <v>44227.408512106485</v>
      </c>
      <c r="B76" s="2" t="s">
        <v>604</v>
      </c>
      <c r="C76" s="8">
        <v>26</v>
      </c>
      <c r="D76" s="2" t="s">
        <v>605</v>
      </c>
      <c r="E76" s="2" t="s">
        <v>606</v>
      </c>
      <c r="F76" s="2" t="s">
        <v>355</v>
      </c>
      <c r="G76" s="2" t="s">
        <v>36</v>
      </c>
      <c r="H76" s="2">
        <v>2014</v>
      </c>
      <c r="I76" s="2" t="s">
        <v>37</v>
      </c>
      <c r="J76" s="2" t="s">
        <v>38</v>
      </c>
      <c r="K76" s="2" t="s">
        <v>205</v>
      </c>
      <c r="L76" s="2" t="s">
        <v>40</v>
      </c>
      <c r="M76" s="2" t="s">
        <v>107</v>
      </c>
      <c r="N76" s="2" t="s">
        <v>42</v>
      </c>
      <c r="O76" s="2" t="s">
        <v>92</v>
      </c>
      <c r="P76" s="2" t="s">
        <v>44</v>
      </c>
      <c r="Q76" s="2" t="s">
        <v>45</v>
      </c>
      <c r="R76" s="2" t="s">
        <v>109</v>
      </c>
      <c r="S76" s="2" t="s">
        <v>47</v>
      </c>
      <c r="T76" s="2" t="s">
        <v>48</v>
      </c>
      <c r="U76" s="2" t="s">
        <v>49</v>
      </c>
      <c r="V76" s="2" t="s">
        <v>50</v>
      </c>
      <c r="W76" s="2" t="s">
        <v>46</v>
      </c>
      <c r="X76" s="2" t="s">
        <v>51</v>
      </c>
      <c r="Y76" s="2" t="s">
        <v>122</v>
      </c>
      <c r="Z76" s="2" t="s">
        <v>53</v>
      </c>
      <c r="AA76" s="2" t="s">
        <v>123</v>
      </c>
      <c r="AB76" s="2" t="s">
        <v>607</v>
      </c>
      <c r="AC76" s="2" t="s">
        <v>608</v>
      </c>
      <c r="AD76" s="6" t="s">
        <v>609</v>
      </c>
      <c r="AE76" s="7" t="str">
        <f>HYPERLINK("https://drive.google.com/file/d/10_Ukz_lThKFTIs2iR-xWc8SS_MdjM1uk/view?usp=drivesdk","महेश बापूराव थोरात आपले प्रमाणपत्र")</f>
        <v>महेश बापूराव थोरात आपले प्रमाणपत्र</v>
      </c>
      <c r="AF76" s="2" t="s">
        <v>610</v>
      </c>
    </row>
    <row r="77" spans="1:32" ht="12.75">
      <c r="A77" s="4">
        <v>44227.488692534724</v>
      </c>
      <c r="B77" s="2" t="s">
        <v>611</v>
      </c>
      <c r="C77" s="8">
        <v>18</v>
      </c>
      <c r="D77" s="2" t="s">
        <v>612</v>
      </c>
      <c r="E77" s="2" t="s">
        <v>613</v>
      </c>
      <c r="F77" s="2" t="s">
        <v>180</v>
      </c>
      <c r="G77" s="2" t="s">
        <v>105</v>
      </c>
      <c r="H77" s="2">
        <v>2014</v>
      </c>
      <c r="I77" s="2" t="s">
        <v>46</v>
      </c>
      <c r="J77" s="2" t="s">
        <v>277</v>
      </c>
      <c r="K77" s="2" t="s">
        <v>39</v>
      </c>
      <c r="L77" s="2" t="s">
        <v>40</v>
      </c>
      <c r="M77" s="2" t="s">
        <v>41</v>
      </c>
      <c r="N77" s="2" t="s">
        <v>63</v>
      </c>
      <c r="O77" s="2" t="s">
        <v>75</v>
      </c>
      <c r="P77" s="2" t="s">
        <v>76</v>
      </c>
      <c r="Q77" s="2" t="s">
        <v>45</v>
      </c>
      <c r="R77" s="2" t="s">
        <v>46</v>
      </c>
      <c r="S77" s="2" t="s">
        <v>93</v>
      </c>
      <c r="T77" s="2" t="s">
        <v>79</v>
      </c>
      <c r="U77" s="2" t="s">
        <v>49</v>
      </c>
      <c r="V77" s="2" t="s">
        <v>95</v>
      </c>
      <c r="W77" s="2" t="s">
        <v>46</v>
      </c>
      <c r="X77" s="2" t="s">
        <v>148</v>
      </c>
      <c r="Y77" s="2" t="s">
        <v>52</v>
      </c>
      <c r="Z77" s="2" t="s">
        <v>53</v>
      </c>
      <c r="AA77" s="2" t="s">
        <v>123</v>
      </c>
      <c r="AB77" s="2" t="s">
        <v>614</v>
      </c>
      <c r="AC77" s="2" t="s">
        <v>615</v>
      </c>
      <c r="AD77" s="6" t="s">
        <v>616</v>
      </c>
      <c r="AE77" s="7" t="str">
        <f>HYPERLINK("https://drive.google.com/file/d/1SgFiecW8eNkG5VFux38HOveYVUj6cJXa/view?usp=drivesdk","Ashwini shekhar kshirsagar आपले प्रमाणपत्र")</f>
        <v>Ashwini shekhar kshirsagar आपले प्रमाणपत्र</v>
      </c>
      <c r="AF77" s="2" t="s">
        <v>617</v>
      </c>
    </row>
    <row r="78" spans="1:32" ht="12.75">
      <c r="A78" s="4">
        <v>44227.670839571758</v>
      </c>
      <c r="B78" s="2" t="s">
        <v>618</v>
      </c>
      <c r="C78" s="8">
        <v>10</v>
      </c>
      <c r="D78" s="2" t="s">
        <v>619</v>
      </c>
      <c r="E78" s="2" t="s">
        <v>620</v>
      </c>
      <c r="F78" s="2" t="s">
        <v>35</v>
      </c>
      <c r="G78" s="2" t="s">
        <v>90</v>
      </c>
      <c r="H78" s="2">
        <v>2014</v>
      </c>
      <c r="I78" s="2" t="s">
        <v>37</v>
      </c>
      <c r="J78" s="2" t="s">
        <v>131</v>
      </c>
      <c r="K78" s="2" t="s">
        <v>81</v>
      </c>
      <c r="L78" s="2" t="s">
        <v>278</v>
      </c>
      <c r="M78" s="2" t="s">
        <v>107</v>
      </c>
      <c r="N78" s="2" t="s">
        <v>431</v>
      </c>
      <c r="O78" s="2" t="s">
        <v>43</v>
      </c>
      <c r="P78" s="2" t="s">
        <v>197</v>
      </c>
      <c r="Q78" s="2" t="s">
        <v>77</v>
      </c>
      <c r="R78" s="2" t="s">
        <v>64</v>
      </c>
      <c r="S78" s="2" t="s">
        <v>93</v>
      </c>
      <c r="T78" s="2" t="s">
        <v>48</v>
      </c>
      <c r="U78" s="2" t="s">
        <v>110</v>
      </c>
      <c r="V78" s="2" t="s">
        <v>95</v>
      </c>
      <c r="W78" s="2" t="s">
        <v>106</v>
      </c>
      <c r="X78" s="2" t="s">
        <v>148</v>
      </c>
      <c r="Y78" s="2" t="s">
        <v>93</v>
      </c>
      <c r="Z78" s="2" t="s">
        <v>149</v>
      </c>
      <c r="AA78" s="2" t="s">
        <v>54</v>
      </c>
      <c r="AB78" s="2" t="s">
        <v>621</v>
      </c>
      <c r="AC78" s="2" t="s">
        <v>622</v>
      </c>
      <c r="AD78" s="6" t="s">
        <v>623</v>
      </c>
      <c r="AE78" s="7" t="str">
        <f>HYPERLINK("https://drive.google.com/file/d/1eh66-PZgJPySJxrFqNVJdDj-_bKzodhy/view?usp=drivesdk","Janhavi Bhagwan kulkarniआपले प्रमाणपत्र")</f>
        <v>Janhavi Bhagwan kulkarniआपले प्रमाणपत्र</v>
      </c>
      <c r="AF78" s="2" t="s">
        <v>624</v>
      </c>
    </row>
    <row r="79" spans="1:32" ht="12.75">
      <c r="A79" s="4">
        <v>44227.700893287038</v>
      </c>
      <c r="B79" s="2" t="s">
        <v>625</v>
      </c>
      <c r="C79" s="8">
        <v>10</v>
      </c>
      <c r="D79" s="2" t="s">
        <v>626</v>
      </c>
      <c r="E79" s="2" t="s">
        <v>627</v>
      </c>
      <c r="F79" s="2" t="s">
        <v>180</v>
      </c>
      <c r="G79" s="2" t="s">
        <v>157</v>
      </c>
      <c r="H79" s="2">
        <v>2014</v>
      </c>
      <c r="I79" s="2" t="s">
        <v>46</v>
      </c>
      <c r="J79" s="2" t="s">
        <v>38</v>
      </c>
      <c r="K79" s="2" t="s">
        <v>46</v>
      </c>
      <c r="L79" s="2" t="s">
        <v>62</v>
      </c>
      <c r="M79" s="2" t="s">
        <v>165</v>
      </c>
      <c r="N79" s="2" t="s">
        <v>108</v>
      </c>
      <c r="O79" s="2" t="s">
        <v>43</v>
      </c>
      <c r="P79" s="2" t="s">
        <v>76</v>
      </c>
      <c r="Q79" s="2" t="s">
        <v>363</v>
      </c>
      <c r="R79" s="2" t="s">
        <v>81</v>
      </c>
      <c r="S79" s="2" t="s">
        <v>93</v>
      </c>
      <c r="T79" s="2" t="s">
        <v>94</v>
      </c>
      <c r="U79" s="2" t="s">
        <v>132</v>
      </c>
      <c r="V79" s="2" t="s">
        <v>50</v>
      </c>
      <c r="W79" s="2" t="s">
        <v>46</v>
      </c>
      <c r="X79" s="2" t="s">
        <v>189</v>
      </c>
      <c r="Y79" s="2" t="s">
        <v>93</v>
      </c>
      <c r="Z79" s="2" t="s">
        <v>53</v>
      </c>
      <c r="AA79" s="2" t="s">
        <v>140</v>
      </c>
      <c r="AB79" s="2" t="s">
        <v>628</v>
      </c>
      <c r="AC79" s="2" t="s">
        <v>629</v>
      </c>
      <c r="AD79" s="6" t="s">
        <v>630</v>
      </c>
      <c r="AE79" s="7" t="str">
        <f>HYPERLINK("https://drive.google.com/file/d/1d2UEH9WktsWWf8Bah1sYg93dffuYCvgh/view?usp=drivesdk","Yash Rajesh chanshettiआपले प्रमाणपत्र")</f>
        <v>Yash Rajesh chanshettiआपले प्रमाणपत्र</v>
      </c>
      <c r="AF79" s="2" t="s">
        <v>631</v>
      </c>
    </row>
    <row r="80" spans="1:32" ht="12.75">
      <c r="A80" s="4">
        <v>44228.722659259263</v>
      </c>
      <c r="B80" s="2" t="s">
        <v>632</v>
      </c>
      <c r="C80" s="8">
        <v>10</v>
      </c>
      <c r="D80" s="2" t="s">
        <v>633</v>
      </c>
      <c r="E80" s="2" t="s">
        <v>634</v>
      </c>
      <c r="F80" s="2" t="s">
        <v>355</v>
      </c>
      <c r="G80" s="2" t="s">
        <v>157</v>
      </c>
      <c r="H80" s="2">
        <v>2014</v>
      </c>
      <c r="I80" s="2" t="s">
        <v>46</v>
      </c>
      <c r="J80" s="2" t="s">
        <v>38</v>
      </c>
      <c r="K80" s="2" t="s">
        <v>81</v>
      </c>
      <c r="L80" s="2" t="s">
        <v>62</v>
      </c>
      <c r="M80" s="2" t="s">
        <v>107</v>
      </c>
      <c r="N80" s="2" t="s">
        <v>431</v>
      </c>
      <c r="O80" s="2" t="s">
        <v>43</v>
      </c>
      <c r="P80" s="2" t="s">
        <v>197</v>
      </c>
      <c r="Q80" s="2" t="s">
        <v>166</v>
      </c>
      <c r="R80" s="2" t="s">
        <v>81</v>
      </c>
      <c r="S80" s="2" t="s">
        <v>47</v>
      </c>
      <c r="T80" s="2" t="s">
        <v>79</v>
      </c>
      <c r="U80" s="2" t="s">
        <v>110</v>
      </c>
      <c r="V80" s="2" t="s">
        <v>50</v>
      </c>
      <c r="W80" s="2" t="s">
        <v>81</v>
      </c>
      <c r="X80" s="2" t="s">
        <v>148</v>
      </c>
      <c r="Y80" s="2" t="s">
        <v>122</v>
      </c>
      <c r="Z80" s="2" t="s">
        <v>96</v>
      </c>
      <c r="AA80" s="2" t="s">
        <v>112</v>
      </c>
      <c r="AB80" s="2" t="s">
        <v>635</v>
      </c>
      <c r="AC80" s="2" t="s">
        <v>636</v>
      </c>
      <c r="AD80" s="6" t="s">
        <v>637</v>
      </c>
      <c r="AE80" s="7" t="str">
        <f>HYPERLINK("https://drive.google.com/file/d/12T8s7rJ_hGYzkjDERTtSBvB5CNWDSWRd/view?usp=drivesdk","Nikita Prakash Bhaleraoआपले प्रमाणपत्र")</f>
        <v>Nikita Prakash Bhaleraoआपले प्रमाणपत्र</v>
      </c>
      <c r="AF80" s="2" t="s">
        <v>638</v>
      </c>
    </row>
    <row r="81" spans="1:32" ht="12.75">
      <c r="A81" s="4">
        <v>44228.729169837963</v>
      </c>
      <c r="B81" s="2" t="s">
        <v>639</v>
      </c>
      <c r="C81" s="8">
        <v>30</v>
      </c>
      <c r="D81" s="2" t="s">
        <v>640</v>
      </c>
      <c r="E81" s="2" t="s">
        <v>641</v>
      </c>
      <c r="F81" s="2" t="s">
        <v>72</v>
      </c>
      <c r="G81" s="2" t="s">
        <v>105</v>
      </c>
      <c r="H81" s="2">
        <v>2014</v>
      </c>
      <c r="I81" s="2" t="s">
        <v>37</v>
      </c>
      <c r="J81" s="2" t="s">
        <v>73</v>
      </c>
      <c r="K81" s="2" t="s">
        <v>39</v>
      </c>
      <c r="L81" s="2" t="s">
        <v>40</v>
      </c>
      <c r="M81" s="2" t="s">
        <v>41</v>
      </c>
      <c r="N81" s="2" t="s">
        <v>42</v>
      </c>
      <c r="O81" s="2" t="s">
        <v>188</v>
      </c>
      <c r="P81" s="2" t="s">
        <v>44</v>
      </c>
      <c r="Q81" s="2" t="s">
        <v>45</v>
      </c>
      <c r="R81" s="2" t="s">
        <v>109</v>
      </c>
      <c r="S81" s="2" t="s">
        <v>47</v>
      </c>
      <c r="T81" s="2" t="s">
        <v>48</v>
      </c>
      <c r="U81" s="2" t="s">
        <v>49</v>
      </c>
      <c r="V81" s="2" t="s">
        <v>221</v>
      </c>
      <c r="W81" s="2" t="s">
        <v>37</v>
      </c>
      <c r="X81" s="2" t="s">
        <v>51</v>
      </c>
      <c r="Y81" s="2" t="s">
        <v>52</v>
      </c>
      <c r="Z81" s="2" t="s">
        <v>149</v>
      </c>
      <c r="AA81" s="2" t="s">
        <v>54</v>
      </c>
      <c r="AB81" s="2" t="s">
        <v>642</v>
      </c>
      <c r="AC81" s="2" t="s">
        <v>643</v>
      </c>
      <c r="AD81" s="6" t="s">
        <v>644</v>
      </c>
      <c r="AE81" s="7" t="str">
        <f>HYPERLINK("https://drive.google.com/file/d/1tVFT7nCtcNa6OmfazhRdmz2mGfQ-3LDG/view?usp=drivesdk","Dhotre  jeevanआपले प्रमाणपत्र")</f>
        <v>Dhotre  jeevanआपले प्रमाणपत्र</v>
      </c>
      <c r="AF81" s="2" t="s">
        <v>645</v>
      </c>
    </row>
    <row r="82" spans="1:32" ht="12.75">
      <c r="A82" s="4">
        <v>44228.734201412037</v>
      </c>
      <c r="B82" s="2" t="s">
        <v>646</v>
      </c>
      <c r="C82" s="8">
        <v>24</v>
      </c>
      <c r="D82" s="2" t="s">
        <v>647</v>
      </c>
      <c r="E82" s="2" t="s">
        <v>648</v>
      </c>
      <c r="F82" s="2" t="s">
        <v>180</v>
      </c>
      <c r="G82" s="2" t="s">
        <v>105</v>
      </c>
      <c r="H82" s="2">
        <v>2014</v>
      </c>
      <c r="I82" s="2" t="s">
        <v>46</v>
      </c>
      <c r="J82" s="2" t="s">
        <v>38</v>
      </c>
      <c r="K82" s="2" t="s">
        <v>39</v>
      </c>
      <c r="L82" s="2" t="s">
        <v>40</v>
      </c>
      <c r="M82" s="2" t="s">
        <v>41</v>
      </c>
      <c r="N82" s="2" t="s">
        <v>42</v>
      </c>
      <c r="O82" s="2" t="s">
        <v>188</v>
      </c>
      <c r="P82" s="2" t="s">
        <v>44</v>
      </c>
      <c r="Q82" s="2" t="s">
        <v>166</v>
      </c>
      <c r="R82" s="2" t="s">
        <v>64</v>
      </c>
      <c r="S82" s="2" t="s">
        <v>47</v>
      </c>
      <c r="T82" s="2" t="s">
        <v>48</v>
      </c>
      <c r="U82" s="2" t="s">
        <v>49</v>
      </c>
      <c r="V82" s="2" t="s">
        <v>50</v>
      </c>
      <c r="W82" s="2" t="s">
        <v>106</v>
      </c>
      <c r="X82" s="2" t="s">
        <v>148</v>
      </c>
      <c r="Y82" s="2" t="s">
        <v>122</v>
      </c>
      <c r="Z82" s="2" t="s">
        <v>53</v>
      </c>
      <c r="AA82" s="2" t="s">
        <v>123</v>
      </c>
      <c r="AB82" s="2" t="s">
        <v>649</v>
      </c>
      <c r="AC82" s="2" t="s">
        <v>650</v>
      </c>
      <c r="AD82" s="6" t="s">
        <v>651</v>
      </c>
      <c r="AE82" s="7" t="str">
        <f>HYPERLINK("https://drive.google.com/file/d/1kmLilOSIo0R26o-ObLw5vKEUUNzg4xmL/view?usp=drivesdk","Komal shekhar kshirsagarआपले प्रमाणपत्र")</f>
        <v>Komal shekhar kshirsagarआपले प्रमाणपत्र</v>
      </c>
      <c r="AF82" s="2" t="s">
        <v>652</v>
      </c>
    </row>
    <row r="83" spans="1:32" ht="12.75">
      <c r="A83" s="4">
        <v>44228.851319560184</v>
      </c>
      <c r="B83" s="2" t="s">
        <v>653</v>
      </c>
      <c r="C83" s="8">
        <v>12</v>
      </c>
      <c r="D83" s="2" t="s">
        <v>654</v>
      </c>
      <c r="E83" s="2" t="s">
        <v>655</v>
      </c>
      <c r="F83" s="2" t="s">
        <v>104</v>
      </c>
      <c r="G83" s="2" t="s">
        <v>105</v>
      </c>
      <c r="H83" s="2">
        <v>2014</v>
      </c>
      <c r="I83" s="2" t="s">
        <v>37</v>
      </c>
      <c r="J83" s="2" t="s">
        <v>73</v>
      </c>
      <c r="K83" s="2" t="s">
        <v>205</v>
      </c>
      <c r="L83" s="2" t="s">
        <v>62</v>
      </c>
      <c r="M83" s="2" t="s">
        <v>74</v>
      </c>
      <c r="N83" s="2" t="s">
        <v>42</v>
      </c>
      <c r="O83" s="2" t="s">
        <v>92</v>
      </c>
      <c r="P83" s="2" t="s">
        <v>44</v>
      </c>
      <c r="Q83" s="2" t="s">
        <v>45</v>
      </c>
      <c r="R83" s="2" t="s">
        <v>64</v>
      </c>
      <c r="S83" s="2" t="s">
        <v>78</v>
      </c>
      <c r="T83" s="2" t="s">
        <v>94</v>
      </c>
      <c r="U83" s="2" t="s">
        <v>110</v>
      </c>
      <c r="V83" s="2" t="s">
        <v>221</v>
      </c>
      <c r="W83" s="2" t="s">
        <v>81</v>
      </c>
      <c r="X83" s="2" t="s">
        <v>148</v>
      </c>
      <c r="Y83" s="2" t="s">
        <v>122</v>
      </c>
      <c r="Z83" s="2" t="s">
        <v>53</v>
      </c>
      <c r="AA83" s="2" t="s">
        <v>123</v>
      </c>
      <c r="AB83" s="2" t="s">
        <v>656</v>
      </c>
      <c r="AC83" s="2" t="s">
        <v>657</v>
      </c>
      <c r="AD83" s="6" t="s">
        <v>658</v>
      </c>
      <c r="AE83" s="7" t="str">
        <f>HYPERLINK("https://drive.google.com/file/d/1eOh_sbnVFHgCxXYGzzEXMejFW087jJ9N/view?usp=drivesdk","Ghorpade Vishal Digambarआपले प्रमाणपत्र")</f>
        <v>Ghorpade Vishal Digambarआपले प्रमाणपत्र</v>
      </c>
      <c r="AF83" s="2" t="s">
        <v>659</v>
      </c>
    </row>
    <row r="84" spans="1:32" ht="12.75">
      <c r="A84" s="4">
        <v>44228.930329918978</v>
      </c>
      <c r="B84" s="2" t="s">
        <v>660</v>
      </c>
      <c r="C84" s="8">
        <v>4</v>
      </c>
      <c r="D84" s="2" t="s">
        <v>661</v>
      </c>
      <c r="E84" s="2" t="s">
        <v>662</v>
      </c>
      <c r="F84" s="2" t="s">
        <v>104</v>
      </c>
      <c r="G84" s="2" t="s">
        <v>105</v>
      </c>
      <c r="H84" s="2">
        <v>2013</v>
      </c>
      <c r="I84" s="2" t="s">
        <v>81</v>
      </c>
      <c r="J84" s="2" t="s">
        <v>131</v>
      </c>
      <c r="K84" s="2" t="s">
        <v>46</v>
      </c>
      <c r="L84" s="2" t="s">
        <v>62</v>
      </c>
      <c r="M84" s="2" t="s">
        <v>107</v>
      </c>
      <c r="N84" s="2" t="s">
        <v>63</v>
      </c>
      <c r="O84" s="2" t="s">
        <v>43</v>
      </c>
      <c r="P84" s="2" t="s">
        <v>44</v>
      </c>
      <c r="Q84" s="2" t="s">
        <v>363</v>
      </c>
      <c r="R84" s="2" t="s">
        <v>64</v>
      </c>
      <c r="S84" s="2" t="s">
        <v>93</v>
      </c>
      <c r="T84" s="2" t="s">
        <v>121</v>
      </c>
      <c r="U84" s="2" t="s">
        <v>132</v>
      </c>
      <c r="V84" s="2" t="s">
        <v>95</v>
      </c>
      <c r="W84" s="2" t="s">
        <v>106</v>
      </c>
      <c r="X84" s="2" t="s">
        <v>189</v>
      </c>
      <c r="Y84" s="2" t="s">
        <v>122</v>
      </c>
      <c r="Z84" s="2" t="s">
        <v>96</v>
      </c>
      <c r="AA84" s="2" t="s">
        <v>140</v>
      </c>
      <c r="AB84" s="2" t="s">
        <v>663</v>
      </c>
      <c r="AC84" s="2" t="s">
        <v>664</v>
      </c>
      <c r="AD84" s="6" t="s">
        <v>665</v>
      </c>
      <c r="AE84" s="7" t="str">
        <f>HYPERLINK("https://drive.google.com/file/d/11wAOPyzEO-Vk28SpQvWTlxenmNiFQAh_/view?usp=drivesdk","निलेश दत्तात्रय शिंंदेआपले प्रमाणपत्र")</f>
        <v>निलेश दत्तात्रय शिंंदेआपले प्रमाणपत्र</v>
      </c>
      <c r="AF84" s="2" t="s">
        <v>666</v>
      </c>
    </row>
    <row r="85" spans="1:32" ht="12.75">
      <c r="A85" s="4">
        <v>44228.990619444448</v>
      </c>
      <c r="B85" s="2" t="s">
        <v>667</v>
      </c>
      <c r="C85" s="8">
        <v>30</v>
      </c>
      <c r="D85" s="2" t="s">
        <v>668</v>
      </c>
      <c r="E85" s="2" t="s">
        <v>669</v>
      </c>
      <c r="F85" s="2" t="s">
        <v>35</v>
      </c>
      <c r="G85" s="2" t="s">
        <v>36</v>
      </c>
      <c r="H85" s="2">
        <v>2014</v>
      </c>
      <c r="I85" s="2" t="s">
        <v>37</v>
      </c>
      <c r="J85" s="2" t="s">
        <v>38</v>
      </c>
      <c r="K85" s="2" t="s">
        <v>39</v>
      </c>
      <c r="L85" s="2" t="s">
        <v>278</v>
      </c>
      <c r="M85" s="2" t="s">
        <v>41</v>
      </c>
      <c r="N85" s="2" t="s">
        <v>42</v>
      </c>
      <c r="O85" s="2" t="s">
        <v>43</v>
      </c>
      <c r="P85" s="2" t="s">
        <v>44</v>
      </c>
      <c r="Q85" s="2" t="s">
        <v>45</v>
      </c>
      <c r="R85" s="2" t="s">
        <v>46</v>
      </c>
      <c r="S85" s="2" t="s">
        <v>93</v>
      </c>
      <c r="T85" s="2" t="s">
        <v>79</v>
      </c>
      <c r="U85" s="2" t="s">
        <v>110</v>
      </c>
      <c r="V85" s="2" t="s">
        <v>139</v>
      </c>
      <c r="W85" s="2" t="s">
        <v>37</v>
      </c>
      <c r="X85" s="2" t="s">
        <v>51</v>
      </c>
      <c r="Y85" s="2" t="s">
        <v>52</v>
      </c>
      <c r="Z85" s="2" t="s">
        <v>53</v>
      </c>
      <c r="AA85" s="2" t="s">
        <v>54</v>
      </c>
      <c r="AB85" s="2" t="s">
        <v>670</v>
      </c>
      <c r="AC85" s="2" t="s">
        <v>671</v>
      </c>
      <c r="AD85" s="6" t="s">
        <v>672</v>
      </c>
      <c r="AE85" s="7" t="str">
        <f>HYPERLINK("https://drive.google.com/file/d/1pFVM-SNrV9inu0DVdYrhdlpfWs92fqk6/view?usp=drivesdk","रुपेश युवराज पाटील आपले प्रमाणपत्र")</f>
        <v>रुपेश युवराज पाटील आपले प्रमाणपत्र</v>
      </c>
      <c r="AF85" s="2" t="s">
        <v>673</v>
      </c>
    </row>
    <row r="86" spans="1:32" ht="12.75">
      <c r="A86" s="4">
        <v>44229.389254305555</v>
      </c>
      <c r="B86" s="2" t="s">
        <v>674</v>
      </c>
      <c r="C86" s="8">
        <v>30</v>
      </c>
      <c r="D86" s="2" t="s">
        <v>675</v>
      </c>
      <c r="E86" s="2" t="s">
        <v>676</v>
      </c>
      <c r="F86" s="2" t="s">
        <v>104</v>
      </c>
      <c r="G86" s="2" t="s">
        <v>105</v>
      </c>
      <c r="H86" s="2">
        <v>2014</v>
      </c>
      <c r="I86" s="2" t="s">
        <v>37</v>
      </c>
      <c r="J86" s="2" t="s">
        <v>73</v>
      </c>
      <c r="K86" s="2" t="s">
        <v>39</v>
      </c>
      <c r="L86" s="2" t="s">
        <v>40</v>
      </c>
      <c r="M86" s="2" t="s">
        <v>41</v>
      </c>
      <c r="N86" s="2" t="s">
        <v>42</v>
      </c>
      <c r="O86" s="2" t="s">
        <v>43</v>
      </c>
      <c r="P86" s="2" t="s">
        <v>44</v>
      </c>
      <c r="Q86" s="2" t="s">
        <v>45</v>
      </c>
      <c r="R86" s="2" t="s">
        <v>81</v>
      </c>
      <c r="S86" s="2" t="s">
        <v>206</v>
      </c>
      <c r="T86" s="2" t="s">
        <v>94</v>
      </c>
      <c r="U86" s="2" t="s">
        <v>110</v>
      </c>
      <c r="V86" s="2" t="s">
        <v>50</v>
      </c>
      <c r="W86" s="2" t="s">
        <v>37</v>
      </c>
      <c r="X86" s="2" t="s">
        <v>51</v>
      </c>
      <c r="Y86" s="2" t="s">
        <v>52</v>
      </c>
      <c r="Z86" s="2" t="s">
        <v>53</v>
      </c>
      <c r="AA86" s="2" t="s">
        <v>54</v>
      </c>
      <c r="AB86" s="2" t="s">
        <v>677</v>
      </c>
      <c r="AC86" s="2" t="s">
        <v>678</v>
      </c>
      <c r="AD86" s="6" t="s">
        <v>679</v>
      </c>
      <c r="AE86" s="7" t="str">
        <f>HYPERLINK("https://drive.google.com/file/d/1hl1iZtM-lm09Lt6tMj7wMbyAewVD5L_k/view?usp=drivesdk","रोकडे निर्मला बाबासाहेबआपले प्रमाणपत्र")</f>
        <v>रोकडे निर्मला बाबासाहेबआपले प्रमाणपत्र</v>
      </c>
      <c r="AF86" s="2" t="s">
        <v>680</v>
      </c>
    </row>
    <row r="87" spans="1:32" ht="12.75">
      <c r="A87" s="4">
        <v>44229.389969884258</v>
      </c>
      <c r="B87" s="2" t="s">
        <v>681</v>
      </c>
      <c r="C87" s="8">
        <v>8</v>
      </c>
      <c r="D87" s="2" t="s">
        <v>682</v>
      </c>
      <c r="E87" s="2" t="s">
        <v>683</v>
      </c>
      <c r="F87" s="2" t="s">
        <v>104</v>
      </c>
      <c r="G87" s="2" t="s">
        <v>105</v>
      </c>
      <c r="H87" s="2">
        <v>2014</v>
      </c>
      <c r="I87" s="2" t="s">
        <v>37</v>
      </c>
      <c r="J87" s="2" t="s">
        <v>131</v>
      </c>
      <c r="K87" s="2" t="s">
        <v>81</v>
      </c>
      <c r="L87" s="2" t="s">
        <v>62</v>
      </c>
      <c r="M87" s="2" t="s">
        <v>165</v>
      </c>
      <c r="N87" s="2" t="s">
        <v>431</v>
      </c>
      <c r="O87" s="2" t="s">
        <v>188</v>
      </c>
      <c r="P87" s="2" t="s">
        <v>197</v>
      </c>
      <c r="Q87" s="2" t="s">
        <v>45</v>
      </c>
      <c r="R87" s="2" t="s">
        <v>109</v>
      </c>
      <c r="S87" s="2" t="s">
        <v>78</v>
      </c>
      <c r="T87" s="2" t="s">
        <v>79</v>
      </c>
      <c r="U87" s="2" t="s">
        <v>80</v>
      </c>
      <c r="V87" s="2" t="s">
        <v>95</v>
      </c>
      <c r="W87" s="2" t="s">
        <v>46</v>
      </c>
      <c r="X87" s="2" t="s">
        <v>51</v>
      </c>
      <c r="Y87" s="2" t="s">
        <v>93</v>
      </c>
      <c r="Z87" s="2" t="s">
        <v>149</v>
      </c>
      <c r="AA87" s="2" t="s">
        <v>140</v>
      </c>
      <c r="AB87" s="2" t="s">
        <v>684</v>
      </c>
      <c r="AC87" s="2" t="s">
        <v>685</v>
      </c>
      <c r="AD87" s="6" t="s">
        <v>686</v>
      </c>
      <c r="AE87" s="7" t="str">
        <f>HYPERLINK("https://drive.google.com/file/d/1mDL0h4ClQeaI4mUfG426tVVsoK5fsu1I/view?usp=drivesdk","Saudagar Sakshi dadasahebआपले प्रमाणपत्र")</f>
        <v>Saudagar Sakshi dadasahebआपले प्रमाणपत्र</v>
      </c>
      <c r="AF87" s="2" t="s">
        <v>687</v>
      </c>
    </row>
    <row r="88" spans="1:32" ht="12.75">
      <c r="A88" s="4">
        <v>44229.412360543982</v>
      </c>
      <c r="B88" s="2" t="s">
        <v>688</v>
      </c>
      <c r="C88" s="8">
        <v>30</v>
      </c>
      <c r="D88" s="2" t="s">
        <v>689</v>
      </c>
      <c r="E88" s="2" t="s">
        <v>690</v>
      </c>
      <c r="F88" s="2" t="s">
        <v>104</v>
      </c>
      <c r="G88" s="2" t="s">
        <v>105</v>
      </c>
      <c r="H88" s="2">
        <v>2014</v>
      </c>
      <c r="I88" s="2" t="s">
        <v>37</v>
      </c>
      <c r="J88" s="2" t="s">
        <v>73</v>
      </c>
      <c r="K88" s="2" t="s">
        <v>39</v>
      </c>
      <c r="L88" s="2" t="s">
        <v>40</v>
      </c>
      <c r="M88" s="2" t="s">
        <v>41</v>
      </c>
      <c r="N88" s="2" t="s">
        <v>42</v>
      </c>
      <c r="O88" s="2" t="s">
        <v>43</v>
      </c>
      <c r="P88" s="2" t="s">
        <v>44</v>
      </c>
      <c r="Q88" s="2" t="s">
        <v>45</v>
      </c>
      <c r="R88" s="2" t="s">
        <v>81</v>
      </c>
      <c r="S88" s="2" t="s">
        <v>93</v>
      </c>
      <c r="T88" s="2" t="s">
        <v>94</v>
      </c>
      <c r="U88" s="2" t="s">
        <v>110</v>
      </c>
      <c r="V88" s="2" t="s">
        <v>50</v>
      </c>
      <c r="W88" s="2" t="s">
        <v>37</v>
      </c>
      <c r="X88" s="2" t="s">
        <v>51</v>
      </c>
      <c r="Y88" s="2" t="s">
        <v>52</v>
      </c>
      <c r="Z88" s="2" t="s">
        <v>53</v>
      </c>
      <c r="AA88" s="2" t="s">
        <v>54</v>
      </c>
      <c r="AB88" s="2" t="s">
        <v>691</v>
      </c>
      <c r="AC88" s="2" t="s">
        <v>692</v>
      </c>
      <c r="AD88" s="6" t="s">
        <v>693</v>
      </c>
      <c r="AE88" s="7" t="str">
        <f>HYPERLINK("https://drive.google.com/file/d/1DssHbWsfzgoURNvkemSl1l0ZhP601Tda/view?usp=drivesdk","रोकडे दुर्गा बाबासाहेबआपले प्रमाणपत्र")</f>
        <v>रोकडे दुर्गा बाबासाहेबआपले प्रमाणपत्र</v>
      </c>
      <c r="AF88" s="2" t="s">
        <v>694</v>
      </c>
    </row>
    <row r="89" spans="1:32" ht="12.75">
      <c r="A89" s="4">
        <v>44229.438939282409</v>
      </c>
      <c r="B89" s="2" t="s">
        <v>695</v>
      </c>
      <c r="C89" s="8">
        <v>6</v>
      </c>
      <c r="D89" s="2" t="s">
        <v>696</v>
      </c>
      <c r="E89" s="2" t="s">
        <v>697</v>
      </c>
      <c r="F89" s="2" t="s">
        <v>104</v>
      </c>
      <c r="G89" s="2" t="s">
        <v>105</v>
      </c>
      <c r="H89" s="2">
        <v>2016</v>
      </c>
      <c r="I89" s="2" t="s">
        <v>81</v>
      </c>
      <c r="J89" s="2" t="s">
        <v>277</v>
      </c>
      <c r="K89" s="2" t="s">
        <v>81</v>
      </c>
      <c r="L89" s="2" t="s">
        <v>278</v>
      </c>
      <c r="M89" s="2" t="s">
        <v>165</v>
      </c>
      <c r="N89" s="2" t="s">
        <v>42</v>
      </c>
      <c r="O89" s="2" t="s">
        <v>92</v>
      </c>
      <c r="P89" s="2" t="s">
        <v>120</v>
      </c>
      <c r="Q89" s="2" t="s">
        <v>45</v>
      </c>
      <c r="R89" s="2" t="s">
        <v>109</v>
      </c>
      <c r="S89" s="2" t="s">
        <v>78</v>
      </c>
      <c r="T89" s="2" t="s">
        <v>79</v>
      </c>
      <c r="U89" s="2" t="s">
        <v>110</v>
      </c>
      <c r="V89" s="2" t="s">
        <v>95</v>
      </c>
      <c r="W89" s="2" t="s">
        <v>106</v>
      </c>
      <c r="X89" s="2" t="s">
        <v>189</v>
      </c>
      <c r="Y89" s="2" t="s">
        <v>122</v>
      </c>
      <c r="Z89" s="2" t="s">
        <v>111</v>
      </c>
      <c r="AA89" s="2" t="s">
        <v>54</v>
      </c>
      <c r="AB89" s="2" t="s">
        <v>698</v>
      </c>
      <c r="AC89" s="2" t="s">
        <v>699</v>
      </c>
      <c r="AD89" s="6" t="s">
        <v>700</v>
      </c>
      <c r="AE89" s="7" t="str">
        <f>HYPERLINK("https://drive.google.com/file/d/11qRoSqrfePW9sFehSBfbjx2VUz7UdgRI/view?usp=drivesdk"," Vaishnavi Babasaheb Hardeआपले प्रमाणपत्र")</f>
        <v xml:space="preserve"> Vaishnavi Babasaheb Hardeआपले प्रमाणपत्र</v>
      </c>
      <c r="AF89" s="2" t="s">
        <v>701</v>
      </c>
    </row>
    <row r="90" spans="1:32" ht="12.75">
      <c r="A90" s="4">
        <v>44229.441924525461</v>
      </c>
      <c r="B90" s="2" t="s">
        <v>702</v>
      </c>
      <c r="C90" s="8">
        <v>20</v>
      </c>
      <c r="D90" s="2" t="s">
        <v>241</v>
      </c>
      <c r="E90" s="2" t="s">
        <v>703</v>
      </c>
      <c r="F90" s="2" t="s">
        <v>355</v>
      </c>
      <c r="G90" s="2" t="s">
        <v>105</v>
      </c>
      <c r="H90" s="2">
        <v>2014</v>
      </c>
      <c r="I90" s="2" t="s">
        <v>46</v>
      </c>
      <c r="J90" s="2" t="s">
        <v>131</v>
      </c>
      <c r="K90" s="2" t="s">
        <v>39</v>
      </c>
      <c r="L90" s="2" t="s">
        <v>40</v>
      </c>
      <c r="M90" s="2" t="s">
        <v>41</v>
      </c>
      <c r="N90" s="2" t="s">
        <v>108</v>
      </c>
      <c r="O90" s="2" t="s">
        <v>75</v>
      </c>
      <c r="P90" s="2" t="s">
        <v>197</v>
      </c>
      <c r="Q90" s="2" t="s">
        <v>77</v>
      </c>
      <c r="R90" s="2" t="s">
        <v>64</v>
      </c>
      <c r="S90" s="2" t="s">
        <v>47</v>
      </c>
      <c r="T90" s="2" t="s">
        <v>48</v>
      </c>
      <c r="U90" s="2" t="s">
        <v>110</v>
      </c>
      <c r="V90" s="2" t="s">
        <v>50</v>
      </c>
      <c r="W90" s="2" t="s">
        <v>81</v>
      </c>
      <c r="X90" s="2" t="s">
        <v>51</v>
      </c>
      <c r="Y90" s="2" t="s">
        <v>122</v>
      </c>
      <c r="Z90" s="2" t="s">
        <v>53</v>
      </c>
      <c r="AA90" s="2" t="s">
        <v>54</v>
      </c>
      <c r="AB90" s="2" t="s">
        <v>704</v>
      </c>
      <c r="AC90" s="2" t="s">
        <v>705</v>
      </c>
      <c r="AD90" s="6" t="s">
        <v>706</v>
      </c>
      <c r="AE90" s="7" t="str">
        <f>HYPERLINK("https://drive.google.com/file/d/1PKQTcn0MPBNHMzXUQeso1wubQym4kwbv/view?usp=drivesdk","होआपले प्रमाणपत्र")</f>
        <v>होआपले प्रमाणपत्र</v>
      </c>
      <c r="AF90" s="2" t="s">
        <v>707</v>
      </c>
    </row>
    <row r="91" spans="1:32" ht="12.75">
      <c r="A91" s="4">
        <v>44229.602675717593</v>
      </c>
      <c r="B91" s="2" t="s">
        <v>708</v>
      </c>
      <c r="C91" s="8">
        <v>28</v>
      </c>
      <c r="D91" s="2" t="s">
        <v>709</v>
      </c>
      <c r="E91" s="2" t="s">
        <v>710</v>
      </c>
      <c r="F91" s="2" t="s">
        <v>104</v>
      </c>
      <c r="G91" s="2" t="s">
        <v>105</v>
      </c>
      <c r="H91" s="2">
        <v>2014</v>
      </c>
      <c r="I91" s="2" t="s">
        <v>37</v>
      </c>
      <c r="J91" s="2" t="s">
        <v>73</v>
      </c>
      <c r="K91" s="2" t="s">
        <v>39</v>
      </c>
      <c r="L91" s="2" t="s">
        <v>40</v>
      </c>
      <c r="M91" s="2" t="s">
        <v>41</v>
      </c>
      <c r="N91" s="2" t="s">
        <v>42</v>
      </c>
      <c r="O91" s="2" t="s">
        <v>43</v>
      </c>
      <c r="P91" s="2" t="s">
        <v>44</v>
      </c>
      <c r="Q91" s="2" t="s">
        <v>45</v>
      </c>
      <c r="R91" s="2" t="s">
        <v>81</v>
      </c>
      <c r="S91" s="2" t="s">
        <v>206</v>
      </c>
      <c r="T91" s="2" t="s">
        <v>94</v>
      </c>
      <c r="U91" s="2" t="s">
        <v>110</v>
      </c>
      <c r="V91" s="2" t="s">
        <v>50</v>
      </c>
      <c r="W91" s="2" t="s">
        <v>46</v>
      </c>
      <c r="X91" s="2" t="s">
        <v>51</v>
      </c>
      <c r="Y91" s="2" t="s">
        <v>52</v>
      </c>
      <c r="Z91" s="2" t="s">
        <v>53</v>
      </c>
      <c r="AA91" s="2" t="s">
        <v>54</v>
      </c>
      <c r="AB91" s="2" t="s">
        <v>711</v>
      </c>
      <c r="AC91" s="2" t="s">
        <v>712</v>
      </c>
      <c r="AD91" s="6" t="s">
        <v>713</v>
      </c>
      <c r="AE91" s="7" t="str">
        <f>HYPERLINK("https://drive.google.com/file/d/1GFMQfuCNmM42KlPSArD1ly-aQx9NO3B7/view?usp=drivesdk"," Pathan Hujebkhan Nasirआपले प्रमाणपत्र")</f>
        <v xml:space="preserve"> Pathan Hujebkhan Nasirआपले प्रमाणपत्र</v>
      </c>
      <c r="AF91" s="2" t="s">
        <v>714</v>
      </c>
    </row>
    <row r="92" spans="1:32" ht="12.75">
      <c r="A92" s="4">
        <v>44229.603890266204</v>
      </c>
      <c r="B92" s="2" t="s">
        <v>715</v>
      </c>
      <c r="C92" s="8">
        <v>28</v>
      </c>
      <c r="D92" s="2" t="s">
        <v>716</v>
      </c>
      <c r="E92" s="2" t="s">
        <v>717</v>
      </c>
      <c r="F92" s="2" t="s">
        <v>104</v>
      </c>
      <c r="G92" s="2" t="s">
        <v>105</v>
      </c>
      <c r="H92" s="2">
        <v>2014</v>
      </c>
      <c r="I92" s="2" t="s">
        <v>37</v>
      </c>
      <c r="J92" s="2" t="s">
        <v>73</v>
      </c>
      <c r="K92" s="2" t="s">
        <v>39</v>
      </c>
      <c r="L92" s="2" t="s">
        <v>40</v>
      </c>
      <c r="M92" s="2" t="s">
        <v>41</v>
      </c>
      <c r="N92" s="2" t="s">
        <v>42</v>
      </c>
      <c r="O92" s="2" t="s">
        <v>43</v>
      </c>
      <c r="P92" s="2" t="s">
        <v>44</v>
      </c>
      <c r="Q92" s="2" t="s">
        <v>45</v>
      </c>
      <c r="R92" s="2" t="s">
        <v>81</v>
      </c>
      <c r="S92" s="2" t="s">
        <v>206</v>
      </c>
      <c r="T92" s="2" t="s">
        <v>94</v>
      </c>
      <c r="U92" s="2" t="s">
        <v>110</v>
      </c>
      <c r="V92" s="2" t="s">
        <v>50</v>
      </c>
      <c r="W92" s="2" t="s">
        <v>46</v>
      </c>
      <c r="X92" s="2" t="s">
        <v>51</v>
      </c>
      <c r="Y92" s="2" t="s">
        <v>52</v>
      </c>
      <c r="Z92" s="2" t="s">
        <v>53</v>
      </c>
      <c r="AA92" s="2" t="s">
        <v>54</v>
      </c>
      <c r="AB92" s="2" t="s">
        <v>718</v>
      </c>
      <c r="AC92" s="2" t="s">
        <v>719</v>
      </c>
      <c r="AD92" s="6" t="s">
        <v>720</v>
      </c>
      <c r="AE92" s="7" t="str">
        <f>HYPERLINK("https://drive.google.com/file/d/1HNUPDfGd9Qm_zBnY7yYVMpXCpitNpipR/view?usp=drivesdk","Hrushi bhingarkarआपले प्रमाणपत्र")</f>
        <v>Hrushi bhingarkarआपले प्रमाणपत्र</v>
      </c>
      <c r="AF92" s="2" t="s">
        <v>721</v>
      </c>
    </row>
    <row r="93" spans="1:32" ht="12.75">
      <c r="A93" s="4">
        <v>44229.628893715279</v>
      </c>
      <c r="B93" s="2" t="s">
        <v>722</v>
      </c>
      <c r="C93" s="8">
        <v>22</v>
      </c>
      <c r="D93" s="2" t="s">
        <v>723</v>
      </c>
      <c r="E93" s="2" t="s">
        <v>724</v>
      </c>
      <c r="F93" s="2" t="s">
        <v>104</v>
      </c>
      <c r="G93" s="2" t="s">
        <v>105</v>
      </c>
      <c r="H93" s="2">
        <v>2014</v>
      </c>
      <c r="I93" s="2" t="s">
        <v>37</v>
      </c>
      <c r="J93" s="2" t="s">
        <v>73</v>
      </c>
      <c r="K93" s="2" t="s">
        <v>39</v>
      </c>
      <c r="L93" s="2" t="s">
        <v>40</v>
      </c>
      <c r="M93" s="2" t="s">
        <v>41</v>
      </c>
      <c r="N93" s="2" t="s">
        <v>63</v>
      </c>
      <c r="O93" s="2" t="s">
        <v>43</v>
      </c>
      <c r="P93" s="2" t="s">
        <v>44</v>
      </c>
      <c r="Q93" s="2" t="s">
        <v>45</v>
      </c>
      <c r="R93" s="2" t="s">
        <v>81</v>
      </c>
      <c r="S93" s="2" t="s">
        <v>206</v>
      </c>
      <c r="T93" s="2" t="s">
        <v>94</v>
      </c>
      <c r="U93" s="2" t="s">
        <v>110</v>
      </c>
      <c r="V93" s="2" t="s">
        <v>95</v>
      </c>
      <c r="W93" s="2" t="s">
        <v>46</v>
      </c>
      <c r="X93" s="2" t="s">
        <v>148</v>
      </c>
      <c r="Y93" s="2" t="s">
        <v>52</v>
      </c>
      <c r="Z93" s="2" t="s">
        <v>53</v>
      </c>
      <c r="AA93" s="2" t="s">
        <v>54</v>
      </c>
      <c r="AB93" s="2" t="s">
        <v>725</v>
      </c>
      <c r="AC93" s="2" t="s">
        <v>726</v>
      </c>
      <c r="AD93" s="6" t="s">
        <v>727</v>
      </c>
      <c r="AE93" s="7" t="str">
        <f>HYPERLINK("https://drive.google.com/file/d/1FgOHohbxdQDr__NwQQNzOtaJLOrKU-AH/view?usp=drivesdk","Sahil sikandar shaikhआपले प्रमाणपत्र")</f>
        <v>Sahil sikandar shaikhआपले प्रमाणपत्र</v>
      </c>
      <c r="AF93" s="2" t="s">
        <v>728</v>
      </c>
    </row>
    <row r="94" spans="1:32" ht="12.75">
      <c r="A94" s="4">
        <v>44229.659582453707</v>
      </c>
      <c r="B94" s="2" t="s">
        <v>729</v>
      </c>
      <c r="C94" s="8">
        <v>34</v>
      </c>
      <c r="D94" s="2" t="s">
        <v>730</v>
      </c>
      <c r="E94" s="2" t="s">
        <v>731</v>
      </c>
      <c r="F94" s="2" t="s">
        <v>104</v>
      </c>
      <c r="G94" s="2" t="s">
        <v>105</v>
      </c>
      <c r="H94" s="2">
        <v>2014</v>
      </c>
      <c r="I94" s="2" t="s">
        <v>37</v>
      </c>
      <c r="J94" s="2" t="s">
        <v>73</v>
      </c>
      <c r="K94" s="2" t="s">
        <v>39</v>
      </c>
      <c r="L94" s="2" t="s">
        <v>40</v>
      </c>
      <c r="M94" s="2" t="s">
        <v>41</v>
      </c>
      <c r="N94" s="2" t="s">
        <v>42</v>
      </c>
      <c r="O94" s="2" t="s">
        <v>43</v>
      </c>
      <c r="P94" s="2" t="s">
        <v>44</v>
      </c>
      <c r="Q94" s="2" t="s">
        <v>45</v>
      </c>
      <c r="R94" s="2" t="s">
        <v>81</v>
      </c>
      <c r="S94" s="2" t="s">
        <v>47</v>
      </c>
      <c r="T94" s="2" t="s">
        <v>48</v>
      </c>
      <c r="U94" s="2" t="s">
        <v>110</v>
      </c>
      <c r="V94" s="2" t="s">
        <v>50</v>
      </c>
      <c r="W94" s="2" t="s">
        <v>37</v>
      </c>
      <c r="X94" s="2" t="s">
        <v>51</v>
      </c>
      <c r="Y94" s="2" t="s">
        <v>52</v>
      </c>
      <c r="Z94" s="2" t="s">
        <v>53</v>
      </c>
      <c r="AA94" s="2" t="s">
        <v>54</v>
      </c>
      <c r="AB94" s="9" t="s">
        <v>732</v>
      </c>
      <c r="AC94" s="2" t="s">
        <v>733</v>
      </c>
      <c r="AD94" s="6" t="s">
        <v>734</v>
      </c>
      <c r="AE94" s="7" t="str">
        <f>HYPERLINK("https://drive.google.com/file/d/14e6rHQTfMJazGKHxaEmU1P_XqYDI3WZy/view?usp=drivesdk","वाघ ऋतुजा सुरेशआपले प्रमाणपत्र")</f>
        <v>वाघ ऋतुजा सुरेशआपले प्रमाणपत्र</v>
      </c>
      <c r="AF94" s="2" t="s">
        <v>735</v>
      </c>
    </row>
    <row r="95" spans="1:32" ht="12.75">
      <c r="A95" s="4">
        <v>44229.660148449075</v>
      </c>
      <c r="B95" s="2" t="s">
        <v>736</v>
      </c>
      <c r="C95" s="8">
        <v>34</v>
      </c>
      <c r="D95" s="2" t="s">
        <v>737</v>
      </c>
      <c r="E95" s="2" t="s">
        <v>738</v>
      </c>
      <c r="F95" s="2" t="s">
        <v>104</v>
      </c>
      <c r="G95" s="2" t="s">
        <v>105</v>
      </c>
      <c r="H95" s="2">
        <v>2014</v>
      </c>
      <c r="I95" s="2" t="s">
        <v>37</v>
      </c>
      <c r="J95" s="2" t="s">
        <v>73</v>
      </c>
      <c r="K95" s="2" t="s">
        <v>39</v>
      </c>
      <c r="L95" s="2" t="s">
        <v>40</v>
      </c>
      <c r="M95" s="2" t="s">
        <v>41</v>
      </c>
      <c r="N95" s="2" t="s">
        <v>42</v>
      </c>
      <c r="O95" s="2" t="s">
        <v>43</v>
      </c>
      <c r="P95" s="2" t="s">
        <v>44</v>
      </c>
      <c r="Q95" s="2" t="s">
        <v>45</v>
      </c>
      <c r="R95" s="2" t="s">
        <v>81</v>
      </c>
      <c r="S95" s="2" t="s">
        <v>47</v>
      </c>
      <c r="T95" s="2" t="s">
        <v>48</v>
      </c>
      <c r="U95" s="2" t="s">
        <v>110</v>
      </c>
      <c r="V95" s="2" t="s">
        <v>50</v>
      </c>
      <c r="W95" s="2" t="s">
        <v>37</v>
      </c>
      <c r="X95" s="2" t="s">
        <v>51</v>
      </c>
      <c r="Y95" s="2" t="s">
        <v>52</v>
      </c>
      <c r="Z95" s="2" t="s">
        <v>53</v>
      </c>
      <c r="AA95" s="2" t="s">
        <v>54</v>
      </c>
      <c r="AB95" s="2" t="s">
        <v>739</v>
      </c>
      <c r="AC95" s="2" t="s">
        <v>740</v>
      </c>
      <c r="AD95" s="6" t="s">
        <v>741</v>
      </c>
      <c r="AE95" s="7" t="str">
        <f>HYPERLINK("https://drive.google.com/file/d/1wdzbjT-ZfWkEPfbB8m002TXd8r_6sHBe/view?usp=drivesdk","इंगळे ईश्वरी प्रकाशआपले प्रमाणपत्र")</f>
        <v>इंगळे ईश्वरी प्रकाशआपले प्रमाणपत्र</v>
      </c>
      <c r="AF95" s="2" t="s">
        <v>742</v>
      </c>
    </row>
    <row r="96" spans="1:32" ht="12.75">
      <c r="A96" s="4">
        <v>44229.668556018514</v>
      </c>
      <c r="B96" s="2" t="s">
        <v>743</v>
      </c>
      <c r="C96" s="8">
        <v>26</v>
      </c>
      <c r="D96" s="2" t="s">
        <v>744</v>
      </c>
      <c r="E96" s="2" t="s">
        <v>745</v>
      </c>
      <c r="F96" s="2" t="s">
        <v>104</v>
      </c>
      <c r="G96" s="2" t="s">
        <v>105</v>
      </c>
      <c r="H96" s="2">
        <v>2014</v>
      </c>
      <c r="I96" s="2" t="s">
        <v>37</v>
      </c>
      <c r="J96" s="2" t="s">
        <v>73</v>
      </c>
      <c r="K96" s="2" t="s">
        <v>39</v>
      </c>
      <c r="L96" s="2" t="s">
        <v>40</v>
      </c>
      <c r="M96" s="2" t="s">
        <v>41</v>
      </c>
      <c r="N96" s="2" t="s">
        <v>42</v>
      </c>
      <c r="O96" s="2" t="s">
        <v>43</v>
      </c>
      <c r="P96" s="2" t="s">
        <v>44</v>
      </c>
      <c r="Q96" s="2" t="s">
        <v>45</v>
      </c>
      <c r="R96" s="2" t="s">
        <v>81</v>
      </c>
      <c r="S96" s="2" t="s">
        <v>206</v>
      </c>
      <c r="T96" s="2" t="s">
        <v>94</v>
      </c>
      <c r="U96" s="2" t="s">
        <v>110</v>
      </c>
      <c r="V96" s="2" t="s">
        <v>50</v>
      </c>
      <c r="W96" s="2" t="s">
        <v>46</v>
      </c>
      <c r="X96" s="2" t="s">
        <v>51</v>
      </c>
      <c r="Y96" s="2" t="s">
        <v>122</v>
      </c>
      <c r="Z96" s="2" t="s">
        <v>53</v>
      </c>
      <c r="AA96" s="2" t="s">
        <v>54</v>
      </c>
      <c r="AB96" s="2" t="s">
        <v>746</v>
      </c>
      <c r="AC96" s="2" t="s">
        <v>747</v>
      </c>
      <c r="AD96" s="6" t="s">
        <v>748</v>
      </c>
      <c r="AE96" s="7" t="str">
        <f>HYPERLINK("https://drive.google.com/file/d/19dnKHkz7dmYoPRUuq6XP6UwNHbG02-EB/view?usp=drivesdk","सोहम रविंद्र शिरसाठ.आपले प्रमाणपत्र")</f>
        <v>सोहम रविंद्र शिरसाठ.आपले प्रमाणपत्र</v>
      </c>
      <c r="AF96" s="2" t="s">
        <v>749</v>
      </c>
    </row>
    <row r="97" spans="1:32" ht="12.75">
      <c r="A97" s="4">
        <v>44229.684595185186</v>
      </c>
      <c r="B97" s="2" t="s">
        <v>750</v>
      </c>
      <c r="C97" s="8">
        <v>28</v>
      </c>
      <c r="D97" s="2" t="s">
        <v>751</v>
      </c>
      <c r="E97" s="2" t="s">
        <v>752</v>
      </c>
      <c r="F97" s="2" t="s">
        <v>104</v>
      </c>
      <c r="G97" s="2" t="s">
        <v>105</v>
      </c>
      <c r="H97" s="2">
        <v>2014</v>
      </c>
      <c r="I97" s="2" t="s">
        <v>37</v>
      </c>
      <c r="J97" s="2" t="s">
        <v>73</v>
      </c>
      <c r="K97" s="2" t="s">
        <v>39</v>
      </c>
      <c r="L97" s="2" t="s">
        <v>40</v>
      </c>
      <c r="M97" s="2" t="s">
        <v>41</v>
      </c>
      <c r="N97" s="2" t="s">
        <v>42</v>
      </c>
      <c r="O97" s="2" t="s">
        <v>43</v>
      </c>
      <c r="P97" s="2" t="s">
        <v>44</v>
      </c>
      <c r="Q97" s="2" t="s">
        <v>45</v>
      </c>
      <c r="R97" s="2" t="s">
        <v>81</v>
      </c>
      <c r="S97" s="2" t="s">
        <v>206</v>
      </c>
      <c r="T97" s="2" t="s">
        <v>94</v>
      </c>
      <c r="U97" s="2" t="s">
        <v>110</v>
      </c>
      <c r="V97" s="2" t="s">
        <v>50</v>
      </c>
      <c r="W97" s="2" t="s">
        <v>46</v>
      </c>
      <c r="X97" s="2" t="s">
        <v>51</v>
      </c>
      <c r="Y97" s="2" t="s">
        <v>52</v>
      </c>
      <c r="Z97" s="2" t="s">
        <v>53</v>
      </c>
      <c r="AA97" s="2" t="s">
        <v>54</v>
      </c>
      <c r="AB97" s="2" t="s">
        <v>753</v>
      </c>
      <c r="AC97" s="2" t="s">
        <v>754</v>
      </c>
      <c r="AD97" s="6" t="s">
        <v>755</v>
      </c>
      <c r="AE97" s="7" t="str">
        <f>HYPERLINK("https://drive.google.com/file/d/13uo_yMfr5tsL8DrJR9R4jNa3uTY22IcJ/view?usp=drivesdk","तनपुरे निकीता अशोक आपले प्रमाणपत्र")</f>
        <v>तनपुरे निकीता अशोक आपले प्रमाणपत्र</v>
      </c>
      <c r="AF97" s="2" t="s">
        <v>756</v>
      </c>
    </row>
    <row r="98" spans="1:32" ht="12.75">
      <c r="A98" s="4">
        <v>44229.688064618051</v>
      </c>
      <c r="B98" s="2" t="s">
        <v>757</v>
      </c>
      <c r="C98" s="8">
        <v>26</v>
      </c>
      <c r="D98" s="2" t="s">
        <v>758</v>
      </c>
      <c r="E98" s="2" t="s">
        <v>759</v>
      </c>
      <c r="F98" s="2" t="s">
        <v>180</v>
      </c>
      <c r="G98" s="2" t="s">
        <v>36</v>
      </c>
      <c r="H98" s="2">
        <v>2014</v>
      </c>
      <c r="I98" s="2" t="s">
        <v>37</v>
      </c>
      <c r="J98" s="2" t="s">
        <v>73</v>
      </c>
      <c r="K98" s="2" t="s">
        <v>39</v>
      </c>
      <c r="L98" s="2" t="s">
        <v>62</v>
      </c>
      <c r="M98" s="2" t="s">
        <v>41</v>
      </c>
      <c r="N98" s="2" t="s">
        <v>63</v>
      </c>
      <c r="O98" s="2" t="s">
        <v>43</v>
      </c>
      <c r="P98" s="2" t="s">
        <v>44</v>
      </c>
      <c r="Q98" s="2" t="s">
        <v>45</v>
      </c>
      <c r="R98" s="2" t="s">
        <v>81</v>
      </c>
      <c r="S98" s="2" t="s">
        <v>47</v>
      </c>
      <c r="T98" s="2" t="s">
        <v>94</v>
      </c>
      <c r="U98" s="2" t="s">
        <v>110</v>
      </c>
      <c r="V98" s="2" t="s">
        <v>50</v>
      </c>
      <c r="W98" s="2" t="s">
        <v>46</v>
      </c>
      <c r="X98" s="2" t="s">
        <v>51</v>
      </c>
      <c r="Y98" s="2" t="s">
        <v>52</v>
      </c>
      <c r="Z98" s="2" t="s">
        <v>53</v>
      </c>
      <c r="AA98" s="2" t="s">
        <v>54</v>
      </c>
      <c r="AB98" s="2" t="s">
        <v>760</v>
      </c>
      <c r="AC98" s="2" t="s">
        <v>761</v>
      </c>
      <c r="AD98" s="6" t="s">
        <v>762</v>
      </c>
      <c r="AE98" s="7" t="str">
        <f>HYPERLINK("https://drive.google.com/file/d/1KLVmke1qO523QbvVzQYJxqhSTDCSrBmY/view?usp=drivesdk","प्रा. विशाल चंद्रकांत वाबळेआपले प्रमाणपत्र")</f>
        <v>प्रा. विशाल चंद्रकांत वाबळेआपले प्रमाणपत्र</v>
      </c>
      <c r="AF98" s="2" t="s">
        <v>763</v>
      </c>
    </row>
    <row r="99" spans="1:32" ht="12.75">
      <c r="A99" s="4">
        <v>44229.691468657409</v>
      </c>
      <c r="B99" s="2" t="s">
        <v>764</v>
      </c>
      <c r="C99" s="8">
        <v>28</v>
      </c>
      <c r="D99" s="2" t="s">
        <v>765</v>
      </c>
      <c r="E99" s="2" t="s">
        <v>766</v>
      </c>
      <c r="F99" s="2" t="s">
        <v>104</v>
      </c>
      <c r="G99" s="2" t="s">
        <v>157</v>
      </c>
      <c r="H99" s="2">
        <v>2014</v>
      </c>
      <c r="I99" s="2" t="s">
        <v>37</v>
      </c>
      <c r="J99" s="2" t="s">
        <v>73</v>
      </c>
      <c r="K99" s="2" t="s">
        <v>39</v>
      </c>
      <c r="L99" s="2" t="s">
        <v>40</v>
      </c>
      <c r="M99" s="2" t="s">
        <v>41</v>
      </c>
      <c r="N99" s="2" t="s">
        <v>42</v>
      </c>
      <c r="O99" s="2" t="s">
        <v>43</v>
      </c>
      <c r="P99" s="2" t="s">
        <v>44</v>
      </c>
      <c r="Q99" s="2" t="s">
        <v>45</v>
      </c>
      <c r="R99" s="2" t="s">
        <v>81</v>
      </c>
      <c r="S99" s="2" t="s">
        <v>206</v>
      </c>
      <c r="T99" s="2" t="s">
        <v>94</v>
      </c>
      <c r="U99" s="2" t="s">
        <v>110</v>
      </c>
      <c r="V99" s="2" t="s">
        <v>50</v>
      </c>
      <c r="W99" s="2" t="s">
        <v>46</v>
      </c>
      <c r="X99" s="2" t="s">
        <v>51</v>
      </c>
      <c r="Y99" s="2" t="s">
        <v>52</v>
      </c>
      <c r="Z99" s="2" t="s">
        <v>53</v>
      </c>
      <c r="AA99" s="2" t="s">
        <v>54</v>
      </c>
      <c r="AB99" s="2" t="s">
        <v>767</v>
      </c>
      <c r="AC99" s="2" t="s">
        <v>768</v>
      </c>
      <c r="AD99" s="6" t="s">
        <v>769</v>
      </c>
      <c r="AE99" s="7" t="str">
        <f>HYPERLINK("https://drive.google.com/file/d/1aIbgEpHby0oUENwBF8nKbu8-vPsgaBFr/view?usp=drivesdk","Argade Kaveri Kailasआपले प्रमाणपत्र")</f>
        <v>Argade Kaveri Kailasआपले प्रमाणपत्र</v>
      </c>
      <c r="AF99" s="2" t="s">
        <v>770</v>
      </c>
    </row>
    <row r="100" spans="1:32" ht="12.75">
      <c r="A100" s="4">
        <v>44229.693048518515</v>
      </c>
      <c r="B100" s="2" t="s">
        <v>771</v>
      </c>
      <c r="C100" s="8">
        <v>28</v>
      </c>
      <c r="D100" s="2" t="s">
        <v>772</v>
      </c>
      <c r="E100" s="2" t="s">
        <v>773</v>
      </c>
      <c r="F100" s="2" t="s">
        <v>104</v>
      </c>
      <c r="G100" s="2" t="s">
        <v>105</v>
      </c>
      <c r="H100" s="2">
        <v>2014</v>
      </c>
      <c r="I100" s="2" t="s">
        <v>37</v>
      </c>
      <c r="J100" s="2" t="s">
        <v>73</v>
      </c>
      <c r="K100" s="2" t="s">
        <v>39</v>
      </c>
      <c r="L100" s="2" t="s">
        <v>40</v>
      </c>
      <c r="M100" s="2" t="s">
        <v>41</v>
      </c>
      <c r="N100" s="2" t="s">
        <v>42</v>
      </c>
      <c r="O100" s="2" t="s">
        <v>43</v>
      </c>
      <c r="P100" s="2" t="s">
        <v>44</v>
      </c>
      <c r="Q100" s="2" t="s">
        <v>45</v>
      </c>
      <c r="R100" s="2" t="s">
        <v>81</v>
      </c>
      <c r="S100" s="2" t="s">
        <v>206</v>
      </c>
      <c r="T100" s="2" t="s">
        <v>94</v>
      </c>
      <c r="U100" s="2" t="s">
        <v>110</v>
      </c>
      <c r="V100" s="2" t="s">
        <v>50</v>
      </c>
      <c r="W100" s="2" t="s">
        <v>46</v>
      </c>
      <c r="X100" s="2" t="s">
        <v>51</v>
      </c>
      <c r="Y100" s="2" t="s">
        <v>52</v>
      </c>
      <c r="Z100" s="2" t="s">
        <v>53</v>
      </c>
      <c r="AA100" s="2" t="s">
        <v>54</v>
      </c>
      <c r="AB100" s="2" t="s">
        <v>774</v>
      </c>
      <c r="AC100" s="2" t="s">
        <v>775</v>
      </c>
      <c r="AD100" s="6" t="s">
        <v>776</v>
      </c>
      <c r="AE100" s="7" t="str">
        <f>HYPERLINK("https://drive.google.com/file/d/1p5rdD4loYxzJRwctvj5xdOj2VuTaPNea/view?usp=drivesdk","  Aditya pagire      प्रमाणपत्र  हवे आहे आपले प्रमाणपत्र")</f>
        <v xml:space="preserve">  Aditya pagire      प्रमाणपत्र  हवे आहे आपले प्रमाणपत्र</v>
      </c>
      <c r="AF100" s="2" t="s">
        <v>777</v>
      </c>
    </row>
    <row r="101" spans="1:32" ht="12.75">
      <c r="A101" s="4">
        <v>44229.6933078125</v>
      </c>
      <c r="B101" s="2" t="s">
        <v>778</v>
      </c>
      <c r="C101" s="8">
        <v>28</v>
      </c>
      <c r="D101" s="2" t="s">
        <v>779</v>
      </c>
      <c r="E101" s="2" t="s">
        <v>780</v>
      </c>
      <c r="F101" s="2" t="s">
        <v>104</v>
      </c>
      <c r="G101" s="2" t="s">
        <v>105</v>
      </c>
      <c r="H101" s="2">
        <v>2014</v>
      </c>
      <c r="I101" s="2" t="s">
        <v>37</v>
      </c>
      <c r="J101" s="2" t="s">
        <v>73</v>
      </c>
      <c r="K101" s="2" t="s">
        <v>39</v>
      </c>
      <c r="L101" s="2" t="s">
        <v>40</v>
      </c>
      <c r="M101" s="2" t="s">
        <v>41</v>
      </c>
      <c r="N101" s="2" t="s">
        <v>42</v>
      </c>
      <c r="O101" s="2" t="s">
        <v>43</v>
      </c>
      <c r="P101" s="2" t="s">
        <v>44</v>
      </c>
      <c r="Q101" s="2" t="s">
        <v>45</v>
      </c>
      <c r="R101" s="2" t="s">
        <v>81</v>
      </c>
      <c r="S101" s="2" t="s">
        <v>206</v>
      </c>
      <c r="T101" s="2" t="s">
        <v>94</v>
      </c>
      <c r="U101" s="2" t="s">
        <v>110</v>
      </c>
      <c r="V101" s="2" t="s">
        <v>50</v>
      </c>
      <c r="W101" s="2" t="s">
        <v>46</v>
      </c>
      <c r="X101" s="2" t="s">
        <v>51</v>
      </c>
      <c r="Y101" s="2" t="s">
        <v>52</v>
      </c>
      <c r="Z101" s="2" t="s">
        <v>53</v>
      </c>
      <c r="AA101" s="2" t="s">
        <v>54</v>
      </c>
      <c r="AB101" s="2" t="s">
        <v>781</v>
      </c>
      <c r="AC101" s="2" t="s">
        <v>782</v>
      </c>
      <c r="AD101" s="6" t="s">
        <v>783</v>
      </c>
      <c r="AE101" s="7" t="str">
        <f>HYPERLINK("https://drive.google.com/file/d/1KVOY9A1VYxQEyOvq5yThISpMGC6y6tgw/view?usp=drivesdk","Tanpure Nikita Ashok आपले प्रमाणपत्र")</f>
        <v>Tanpure Nikita Ashok आपले प्रमाणपत्र</v>
      </c>
      <c r="AF101" s="2" t="s">
        <v>784</v>
      </c>
    </row>
    <row r="102" spans="1:32" ht="12.75">
      <c r="A102" s="4">
        <v>44229.695302858796</v>
      </c>
      <c r="B102" s="2" t="s">
        <v>785</v>
      </c>
      <c r="C102" s="8">
        <v>14</v>
      </c>
      <c r="D102" s="2" t="s">
        <v>786</v>
      </c>
      <c r="E102" s="2" t="s">
        <v>787</v>
      </c>
      <c r="F102" s="2" t="s">
        <v>104</v>
      </c>
      <c r="G102" s="2" t="s">
        <v>105</v>
      </c>
      <c r="H102" s="2">
        <v>2014</v>
      </c>
      <c r="I102" s="2" t="s">
        <v>37</v>
      </c>
      <c r="J102" s="2" t="s">
        <v>73</v>
      </c>
      <c r="K102" s="2" t="s">
        <v>81</v>
      </c>
      <c r="L102" s="2" t="s">
        <v>62</v>
      </c>
      <c r="M102" s="2" t="s">
        <v>74</v>
      </c>
      <c r="N102" s="2" t="s">
        <v>42</v>
      </c>
      <c r="O102" s="2" t="s">
        <v>75</v>
      </c>
      <c r="P102" s="2" t="s">
        <v>44</v>
      </c>
      <c r="Q102" s="2" t="s">
        <v>363</v>
      </c>
      <c r="R102" s="2" t="s">
        <v>109</v>
      </c>
      <c r="S102" s="2" t="s">
        <v>93</v>
      </c>
      <c r="T102" s="2" t="s">
        <v>48</v>
      </c>
      <c r="U102" s="2" t="s">
        <v>110</v>
      </c>
      <c r="V102" s="2" t="s">
        <v>95</v>
      </c>
      <c r="W102" s="2" t="s">
        <v>81</v>
      </c>
      <c r="X102" s="2" t="s">
        <v>189</v>
      </c>
      <c r="Y102" s="2" t="s">
        <v>93</v>
      </c>
      <c r="Z102" s="2" t="s">
        <v>53</v>
      </c>
      <c r="AA102" s="2" t="s">
        <v>54</v>
      </c>
      <c r="AB102" s="2" t="s">
        <v>788</v>
      </c>
      <c r="AC102" s="2" t="s">
        <v>789</v>
      </c>
      <c r="AD102" s="6" t="s">
        <v>790</v>
      </c>
      <c r="AE102" s="7" t="str">
        <f>HYPERLINK("https://drive.google.com/file/d/16xSd6jpJdGfwcYrJwlV2s7kTcNEaiQ6p/view?usp=drivesdk","मांजरे कल्याणी बाबासाहेबआपले प्रमाणपत्र")</f>
        <v>मांजरे कल्याणी बाबासाहेबआपले प्रमाणपत्र</v>
      </c>
      <c r="AF102" s="2" t="s">
        <v>791</v>
      </c>
    </row>
    <row r="103" spans="1:32" ht="12.75">
      <c r="A103" s="4">
        <v>44229.698425254624</v>
      </c>
      <c r="B103" s="2" t="s">
        <v>792</v>
      </c>
      <c r="C103" s="8">
        <v>28</v>
      </c>
      <c r="D103" s="2" t="s">
        <v>793</v>
      </c>
      <c r="E103" s="2" t="s">
        <v>794</v>
      </c>
      <c r="F103" s="2" t="s">
        <v>104</v>
      </c>
      <c r="G103" s="2" t="s">
        <v>105</v>
      </c>
      <c r="H103" s="2">
        <v>2014</v>
      </c>
      <c r="I103" s="2" t="s">
        <v>37</v>
      </c>
      <c r="J103" s="2" t="s">
        <v>73</v>
      </c>
      <c r="K103" s="2" t="s">
        <v>39</v>
      </c>
      <c r="L103" s="2" t="s">
        <v>40</v>
      </c>
      <c r="M103" s="2" t="s">
        <v>41</v>
      </c>
      <c r="N103" s="2" t="s">
        <v>42</v>
      </c>
      <c r="O103" s="2" t="s">
        <v>43</v>
      </c>
      <c r="P103" s="2" t="s">
        <v>44</v>
      </c>
      <c r="Q103" s="2" t="s">
        <v>45</v>
      </c>
      <c r="R103" s="2" t="s">
        <v>81</v>
      </c>
      <c r="S103" s="2" t="s">
        <v>206</v>
      </c>
      <c r="T103" s="2" t="s">
        <v>94</v>
      </c>
      <c r="U103" s="2" t="s">
        <v>110</v>
      </c>
      <c r="V103" s="2" t="s">
        <v>50</v>
      </c>
      <c r="W103" s="2" t="s">
        <v>46</v>
      </c>
      <c r="X103" s="2" t="s">
        <v>51</v>
      </c>
      <c r="Y103" s="2" t="s">
        <v>52</v>
      </c>
      <c r="Z103" s="2" t="s">
        <v>53</v>
      </c>
      <c r="AA103" s="2" t="s">
        <v>54</v>
      </c>
      <c r="AB103" s="2" t="s">
        <v>795</v>
      </c>
      <c r="AC103" s="2" t="s">
        <v>796</v>
      </c>
      <c r="AD103" s="6" t="s">
        <v>797</v>
      </c>
      <c r="AE103" s="7" t="str">
        <f>HYPERLINK("https://drive.google.com/file/d/1LT_eT6Xfp-_txapcMquzbtNA5W-J7o1Z/view?usp=drivesdk","Nimse Nikita Rajendra आपले प्रमाणपत्र")</f>
        <v>Nimse Nikita Rajendra आपले प्रमाणपत्र</v>
      </c>
      <c r="AF103" s="2" t="s">
        <v>798</v>
      </c>
    </row>
    <row r="104" spans="1:32" ht="12.75">
      <c r="A104" s="4">
        <v>44229.699046921298</v>
      </c>
      <c r="B104" s="2" t="s">
        <v>799</v>
      </c>
      <c r="C104" s="8">
        <v>28</v>
      </c>
      <c r="D104" s="2" t="s">
        <v>800</v>
      </c>
      <c r="E104" s="2" t="s">
        <v>801</v>
      </c>
      <c r="F104" s="2" t="s">
        <v>104</v>
      </c>
      <c r="G104" s="2" t="s">
        <v>105</v>
      </c>
      <c r="H104" s="2">
        <v>2014</v>
      </c>
      <c r="I104" s="2" t="s">
        <v>37</v>
      </c>
      <c r="J104" s="2" t="s">
        <v>73</v>
      </c>
      <c r="K104" s="2" t="s">
        <v>39</v>
      </c>
      <c r="L104" s="2" t="s">
        <v>40</v>
      </c>
      <c r="M104" s="2" t="s">
        <v>41</v>
      </c>
      <c r="N104" s="2" t="s">
        <v>42</v>
      </c>
      <c r="O104" s="2" t="s">
        <v>43</v>
      </c>
      <c r="P104" s="2" t="s">
        <v>44</v>
      </c>
      <c r="Q104" s="2" t="s">
        <v>45</v>
      </c>
      <c r="R104" s="2" t="s">
        <v>81</v>
      </c>
      <c r="S104" s="2" t="s">
        <v>206</v>
      </c>
      <c r="T104" s="2" t="s">
        <v>94</v>
      </c>
      <c r="U104" s="2" t="s">
        <v>110</v>
      </c>
      <c r="V104" s="2" t="s">
        <v>50</v>
      </c>
      <c r="W104" s="2" t="s">
        <v>37</v>
      </c>
      <c r="X104" s="2" t="s">
        <v>51</v>
      </c>
      <c r="Y104" s="2" t="s">
        <v>52</v>
      </c>
      <c r="Z104" s="2" t="s">
        <v>96</v>
      </c>
      <c r="AA104" s="2" t="s">
        <v>54</v>
      </c>
      <c r="AB104" s="2" t="s">
        <v>802</v>
      </c>
      <c r="AC104" s="2" t="s">
        <v>803</v>
      </c>
      <c r="AD104" s="6" t="s">
        <v>804</v>
      </c>
      <c r="AE104" s="7" t="str">
        <f>HYPERLINK("https://drive.google.com/file/d/1ZGmfyDKk69tiZHe2_hK-Xvz-94X6m_XY/view?usp=drivesdk","Chirag Prashant Rasaneआपले प्रमाणपत्र")</f>
        <v>Chirag Prashant Rasaneआपले प्रमाणपत्र</v>
      </c>
      <c r="AF104" s="2" t="s">
        <v>805</v>
      </c>
    </row>
    <row r="105" spans="1:32" ht="12.75">
      <c r="A105" s="4">
        <v>44229.699383703701</v>
      </c>
      <c r="B105" s="2" t="s">
        <v>806</v>
      </c>
      <c r="C105" s="8">
        <v>28</v>
      </c>
      <c r="D105" s="2" t="s">
        <v>807</v>
      </c>
      <c r="E105" s="2" t="s">
        <v>808</v>
      </c>
      <c r="F105" s="2" t="s">
        <v>104</v>
      </c>
      <c r="G105" s="2" t="s">
        <v>105</v>
      </c>
      <c r="H105" s="2">
        <v>2014</v>
      </c>
      <c r="I105" s="2" t="s">
        <v>37</v>
      </c>
      <c r="J105" s="2" t="s">
        <v>73</v>
      </c>
      <c r="K105" s="2" t="s">
        <v>39</v>
      </c>
      <c r="L105" s="2" t="s">
        <v>40</v>
      </c>
      <c r="M105" s="2" t="s">
        <v>41</v>
      </c>
      <c r="N105" s="2" t="s">
        <v>42</v>
      </c>
      <c r="O105" s="2" t="s">
        <v>43</v>
      </c>
      <c r="P105" s="2" t="s">
        <v>44</v>
      </c>
      <c r="Q105" s="2" t="s">
        <v>45</v>
      </c>
      <c r="R105" s="2" t="s">
        <v>81</v>
      </c>
      <c r="S105" s="2" t="s">
        <v>206</v>
      </c>
      <c r="T105" s="2" t="s">
        <v>94</v>
      </c>
      <c r="U105" s="2" t="s">
        <v>110</v>
      </c>
      <c r="V105" s="2" t="s">
        <v>50</v>
      </c>
      <c r="W105" s="2" t="s">
        <v>46</v>
      </c>
      <c r="X105" s="2" t="s">
        <v>51</v>
      </c>
      <c r="Y105" s="2" t="s">
        <v>52</v>
      </c>
      <c r="Z105" s="2" t="s">
        <v>53</v>
      </c>
      <c r="AA105" s="2" t="s">
        <v>54</v>
      </c>
      <c r="AB105" s="2" t="s">
        <v>809</v>
      </c>
      <c r="AC105" s="2" t="s">
        <v>810</v>
      </c>
      <c r="AD105" s="6" t="s">
        <v>811</v>
      </c>
      <c r="AE105" s="7" t="str">
        <f>HYPERLINK("https://drive.google.com/file/d/1oY-3Npdez6UIHYoLiBxCmXd7thFe9MTL/view?usp=drivesdk","Ohol Vrushal Vasantआपले प्रमाणपत्र")</f>
        <v>Ohol Vrushal Vasantआपले प्रमाणपत्र</v>
      </c>
      <c r="AF105" s="2" t="s">
        <v>812</v>
      </c>
    </row>
    <row r="106" spans="1:32" ht="12.75">
      <c r="A106" s="4">
        <v>44229.704391435182</v>
      </c>
      <c r="B106" s="2" t="s">
        <v>813</v>
      </c>
      <c r="C106" s="8">
        <v>28</v>
      </c>
      <c r="D106" s="2" t="s">
        <v>814</v>
      </c>
      <c r="E106" s="2" t="s">
        <v>815</v>
      </c>
      <c r="F106" s="2" t="s">
        <v>104</v>
      </c>
      <c r="G106" s="2" t="s">
        <v>105</v>
      </c>
      <c r="H106" s="2">
        <v>2014</v>
      </c>
      <c r="I106" s="2" t="s">
        <v>37</v>
      </c>
      <c r="J106" s="2" t="s">
        <v>73</v>
      </c>
      <c r="K106" s="2" t="s">
        <v>39</v>
      </c>
      <c r="L106" s="2" t="s">
        <v>40</v>
      </c>
      <c r="M106" s="2" t="s">
        <v>41</v>
      </c>
      <c r="N106" s="2" t="s">
        <v>42</v>
      </c>
      <c r="O106" s="2" t="s">
        <v>43</v>
      </c>
      <c r="P106" s="2" t="s">
        <v>44</v>
      </c>
      <c r="Q106" s="2" t="s">
        <v>45</v>
      </c>
      <c r="R106" s="2" t="s">
        <v>81</v>
      </c>
      <c r="S106" s="2" t="s">
        <v>206</v>
      </c>
      <c r="T106" s="2" t="s">
        <v>94</v>
      </c>
      <c r="U106" s="2" t="s">
        <v>110</v>
      </c>
      <c r="V106" s="2" t="s">
        <v>50</v>
      </c>
      <c r="W106" s="2" t="s">
        <v>46</v>
      </c>
      <c r="X106" s="2" t="s">
        <v>51</v>
      </c>
      <c r="Y106" s="2" t="s">
        <v>52</v>
      </c>
      <c r="Z106" s="2" t="s">
        <v>53</v>
      </c>
      <c r="AA106" s="2" t="s">
        <v>54</v>
      </c>
      <c r="AB106" s="2" t="s">
        <v>816</v>
      </c>
      <c r="AC106" s="2" t="s">
        <v>817</v>
      </c>
      <c r="AD106" s="6" t="s">
        <v>818</v>
      </c>
      <c r="AE106" s="7" t="str">
        <f>HYPERLINK("https://drive.google.com/file/d/1MeGmlpG3Pw5Tv_Kc0SpPULGEZlBC4KWE/view?usp=drivesdk","चौधरी सौरभ दत्तात्रयआपले प्रमाणपत्र")</f>
        <v>चौधरी सौरभ दत्तात्रयआपले प्रमाणपत्र</v>
      </c>
      <c r="AF106" s="2" t="s">
        <v>819</v>
      </c>
    </row>
    <row r="107" spans="1:32" ht="12.75">
      <c r="A107" s="4">
        <v>44229.708563935186</v>
      </c>
      <c r="B107" s="2" t="s">
        <v>820</v>
      </c>
      <c r="C107" s="8">
        <v>26</v>
      </c>
      <c r="D107" s="2" t="s">
        <v>821</v>
      </c>
      <c r="E107" s="2" t="s">
        <v>822</v>
      </c>
      <c r="F107" s="2" t="s">
        <v>104</v>
      </c>
      <c r="G107" s="2" t="s">
        <v>157</v>
      </c>
      <c r="H107" s="2">
        <v>2014</v>
      </c>
      <c r="I107" s="2" t="s">
        <v>37</v>
      </c>
      <c r="J107" s="2" t="s">
        <v>73</v>
      </c>
      <c r="K107" s="2" t="s">
        <v>39</v>
      </c>
      <c r="L107" s="2" t="s">
        <v>40</v>
      </c>
      <c r="M107" s="2" t="s">
        <v>41</v>
      </c>
      <c r="N107" s="2" t="s">
        <v>63</v>
      </c>
      <c r="O107" s="2" t="s">
        <v>43</v>
      </c>
      <c r="P107" s="2" t="s">
        <v>44</v>
      </c>
      <c r="Q107" s="2" t="s">
        <v>45</v>
      </c>
      <c r="R107" s="2" t="s">
        <v>81</v>
      </c>
      <c r="S107" s="2" t="s">
        <v>206</v>
      </c>
      <c r="T107" s="2" t="s">
        <v>94</v>
      </c>
      <c r="U107" s="2" t="s">
        <v>110</v>
      </c>
      <c r="V107" s="2" t="s">
        <v>50</v>
      </c>
      <c r="W107" s="2" t="s">
        <v>46</v>
      </c>
      <c r="X107" s="2" t="s">
        <v>51</v>
      </c>
      <c r="Y107" s="2" t="s">
        <v>52</v>
      </c>
      <c r="Z107" s="2" t="s">
        <v>53</v>
      </c>
      <c r="AA107" s="2" t="s">
        <v>54</v>
      </c>
      <c r="AB107" s="2" t="s">
        <v>465</v>
      </c>
      <c r="AC107" s="2" t="s">
        <v>823</v>
      </c>
      <c r="AD107" s="6" t="s">
        <v>824</v>
      </c>
      <c r="AE107" s="7" t="str">
        <f>HYPERLINK("https://drive.google.com/file/d/1GCZV7NJDHyx8M3vPgP96azhrKdlWRdAQ/view?usp=drivesdk","कृष्णा जगदीश मोटे आपले प्रमाणपत्र")</f>
        <v>कृष्णा जगदीश मोटे आपले प्रमाणपत्र</v>
      </c>
      <c r="AF107" s="2" t="s">
        <v>825</v>
      </c>
    </row>
    <row r="108" spans="1:32" ht="12.75">
      <c r="A108" s="4">
        <v>44229.714546377319</v>
      </c>
      <c r="B108" s="2" t="s">
        <v>826</v>
      </c>
      <c r="C108" s="8">
        <v>28</v>
      </c>
      <c r="D108" s="2" t="s">
        <v>827</v>
      </c>
      <c r="E108" s="2" t="s">
        <v>828</v>
      </c>
      <c r="F108" s="2" t="s">
        <v>104</v>
      </c>
      <c r="G108" s="2" t="s">
        <v>105</v>
      </c>
      <c r="H108" s="2">
        <v>2014</v>
      </c>
      <c r="I108" s="2" t="s">
        <v>37</v>
      </c>
      <c r="J108" s="2" t="s">
        <v>73</v>
      </c>
      <c r="K108" s="2" t="s">
        <v>39</v>
      </c>
      <c r="L108" s="2" t="s">
        <v>40</v>
      </c>
      <c r="M108" s="2" t="s">
        <v>41</v>
      </c>
      <c r="N108" s="2" t="s">
        <v>42</v>
      </c>
      <c r="O108" s="2" t="s">
        <v>43</v>
      </c>
      <c r="P108" s="2" t="s">
        <v>44</v>
      </c>
      <c r="Q108" s="2" t="s">
        <v>45</v>
      </c>
      <c r="R108" s="2" t="s">
        <v>81</v>
      </c>
      <c r="S108" s="2" t="s">
        <v>206</v>
      </c>
      <c r="T108" s="2" t="s">
        <v>94</v>
      </c>
      <c r="U108" s="2" t="s">
        <v>110</v>
      </c>
      <c r="V108" s="2" t="s">
        <v>50</v>
      </c>
      <c r="W108" s="2" t="s">
        <v>46</v>
      </c>
      <c r="X108" s="2" t="s">
        <v>51</v>
      </c>
      <c r="Y108" s="2" t="s">
        <v>52</v>
      </c>
      <c r="Z108" s="2" t="s">
        <v>53</v>
      </c>
      <c r="AA108" s="2" t="s">
        <v>54</v>
      </c>
      <c r="AB108" s="2" t="s">
        <v>829</v>
      </c>
      <c r="AC108" s="2" t="s">
        <v>830</v>
      </c>
      <c r="AD108" s="6" t="s">
        <v>831</v>
      </c>
      <c r="AE108" s="7" t="str">
        <f>HYPERLINK("https://drive.google.com/file/d/10SM0iSLFl3QiWw_wJuXJjFtbqkIHx5z3/view?usp=drivesdk","Mayuri Babasaheb shirasathआपले प्रमाणपत्र")</f>
        <v>Mayuri Babasaheb shirasathआपले प्रमाणपत्र</v>
      </c>
      <c r="AF108" s="2" t="s">
        <v>832</v>
      </c>
    </row>
    <row r="109" spans="1:32" ht="12.75">
      <c r="A109" s="4">
        <v>44229.71572349537</v>
      </c>
      <c r="B109" s="2" t="s">
        <v>833</v>
      </c>
      <c r="C109" s="8">
        <v>14</v>
      </c>
      <c r="D109" s="2" t="s">
        <v>834</v>
      </c>
      <c r="E109" s="2" t="s">
        <v>835</v>
      </c>
      <c r="F109" s="2" t="s">
        <v>72</v>
      </c>
      <c r="G109" s="2" t="s">
        <v>157</v>
      </c>
      <c r="H109" s="2">
        <v>2013</v>
      </c>
      <c r="I109" s="2" t="s">
        <v>37</v>
      </c>
      <c r="J109" s="2" t="s">
        <v>73</v>
      </c>
      <c r="K109" s="2" t="s">
        <v>46</v>
      </c>
      <c r="L109" s="2" t="s">
        <v>62</v>
      </c>
      <c r="M109" s="2" t="s">
        <v>107</v>
      </c>
      <c r="N109" s="2" t="s">
        <v>108</v>
      </c>
      <c r="O109" s="2" t="s">
        <v>43</v>
      </c>
      <c r="P109" s="2" t="s">
        <v>44</v>
      </c>
      <c r="Q109" s="2" t="s">
        <v>45</v>
      </c>
      <c r="R109" s="2" t="s">
        <v>64</v>
      </c>
      <c r="S109" s="2" t="s">
        <v>47</v>
      </c>
      <c r="T109" s="2" t="s">
        <v>121</v>
      </c>
      <c r="U109" s="2" t="s">
        <v>110</v>
      </c>
      <c r="V109" s="2" t="s">
        <v>139</v>
      </c>
      <c r="W109" s="2" t="s">
        <v>81</v>
      </c>
      <c r="X109" s="2" t="s">
        <v>189</v>
      </c>
      <c r="Y109" s="2" t="s">
        <v>206</v>
      </c>
      <c r="Z109" s="2" t="s">
        <v>53</v>
      </c>
      <c r="AA109" s="2" t="s">
        <v>54</v>
      </c>
      <c r="AB109" s="2" t="s">
        <v>836</v>
      </c>
      <c r="AC109" s="2" t="s">
        <v>837</v>
      </c>
      <c r="AD109" s="6" t="s">
        <v>838</v>
      </c>
      <c r="AE109" s="7" t="str">
        <f>HYPERLINK("https://drive.google.com/file/d/1cnmhRkjTvIMwRO0BpxQC0oA8abV5y2aq/view?usp=drivesdk","FALKE PRATIKSHA GORKSHANATHआपले प्रमाणपत्र")</f>
        <v>FALKE PRATIKSHA GORKSHANATHआपले प्रमाणपत्र</v>
      </c>
      <c r="AF109" s="2" t="s">
        <v>839</v>
      </c>
    </row>
    <row r="110" spans="1:32" ht="12.75">
      <c r="A110" s="4">
        <v>44229.723134965279</v>
      </c>
      <c r="B110" s="2" t="s">
        <v>840</v>
      </c>
      <c r="C110" s="8">
        <v>26</v>
      </c>
      <c r="D110" s="2" t="s">
        <v>841</v>
      </c>
      <c r="E110" s="2" t="s">
        <v>842</v>
      </c>
      <c r="F110" s="2" t="s">
        <v>104</v>
      </c>
      <c r="G110" s="2" t="s">
        <v>105</v>
      </c>
      <c r="H110" s="2">
        <v>2014</v>
      </c>
      <c r="I110" s="2" t="s">
        <v>37</v>
      </c>
      <c r="J110" s="2" t="s">
        <v>73</v>
      </c>
      <c r="K110" s="2" t="s">
        <v>39</v>
      </c>
      <c r="L110" s="2" t="s">
        <v>40</v>
      </c>
      <c r="M110" s="2" t="s">
        <v>41</v>
      </c>
      <c r="N110" s="2" t="s">
        <v>42</v>
      </c>
      <c r="O110" s="2" t="s">
        <v>43</v>
      </c>
      <c r="P110" s="2" t="s">
        <v>44</v>
      </c>
      <c r="Q110" s="2" t="s">
        <v>45</v>
      </c>
      <c r="R110" s="2" t="s">
        <v>81</v>
      </c>
      <c r="S110" s="2" t="s">
        <v>78</v>
      </c>
      <c r="T110" s="2" t="s">
        <v>94</v>
      </c>
      <c r="U110" s="2" t="s">
        <v>110</v>
      </c>
      <c r="V110" s="2" t="s">
        <v>95</v>
      </c>
      <c r="W110" s="2" t="s">
        <v>46</v>
      </c>
      <c r="X110" s="2" t="s">
        <v>51</v>
      </c>
      <c r="Y110" s="2" t="s">
        <v>52</v>
      </c>
      <c r="Z110" s="2" t="s">
        <v>53</v>
      </c>
      <c r="AA110" s="2" t="s">
        <v>54</v>
      </c>
      <c r="AB110" s="2" t="s">
        <v>843</v>
      </c>
      <c r="AC110" s="2" t="s">
        <v>844</v>
      </c>
      <c r="AD110" s="6" t="s">
        <v>845</v>
      </c>
      <c r="AE110" s="7" t="str">
        <f>HYPERLINK("https://drive.google.com/file/d/1PC2P7_skXlqhLDL9F2kS-DrHd9tZtvW3/view?usp=drivesdk","Vishal Shivaji Shelarआपले प्रमाणपत्र")</f>
        <v>Vishal Shivaji Shelarआपले प्रमाणपत्र</v>
      </c>
      <c r="AF110" s="2" t="s">
        <v>846</v>
      </c>
    </row>
    <row r="111" spans="1:32" ht="12.75">
      <c r="A111" s="4">
        <v>44229.738845312502</v>
      </c>
      <c r="B111" s="2" t="s">
        <v>847</v>
      </c>
      <c r="C111" s="8">
        <v>8</v>
      </c>
      <c r="D111" s="2" t="s">
        <v>848</v>
      </c>
      <c r="E111" s="2" t="s">
        <v>849</v>
      </c>
      <c r="F111" s="2" t="s">
        <v>72</v>
      </c>
      <c r="G111" s="2" t="s">
        <v>105</v>
      </c>
      <c r="H111" s="2">
        <v>2014</v>
      </c>
      <c r="I111" s="2" t="s">
        <v>46</v>
      </c>
      <c r="J111" s="2" t="s">
        <v>73</v>
      </c>
      <c r="K111" s="2" t="s">
        <v>46</v>
      </c>
      <c r="L111" s="2" t="s">
        <v>91</v>
      </c>
      <c r="M111" s="2" t="s">
        <v>107</v>
      </c>
      <c r="N111" s="2" t="s">
        <v>108</v>
      </c>
      <c r="O111" s="2" t="s">
        <v>75</v>
      </c>
      <c r="P111" s="2" t="s">
        <v>197</v>
      </c>
      <c r="Q111" s="2" t="s">
        <v>45</v>
      </c>
      <c r="R111" s="2" t="s">
        <v>109</v>
      </c>
      <c r="S111" s="2" t="s">
        <v>78</v>
      </c>
      <c r="T111" s="2" t="s">
        <v>121</v>
      </c>
      <c r="U111" s="2" t="s">
        <v>132</v>
      </c>
      <c r="V111" s="2" t="s">
        <v>50</v>
      </c>
      <c r="W111" s="2" t="s">
        <v>106</v>
      </c>
      <c r="X111" s="2" t="s">
        <v>51</v>
      </c>
      <c r="Y111" s="2" t="s">
        <v>122</v>
      </c>
      <c r="Z111" s="2" t="s">
        <v>149</v>
      </c>
      <c r="AA111" s="2" t="s">
        <v>112</v>
      </c>
      <c r="AB111" s="2" t="s">
        <v>850</v>
      </c>
      <c r="AC111" s="2" t="s">
        <v>851</v>
      </c>
      <c r="AD111" s="6" t="s">
        <v>852</v>
      </c>
      <c r="AE111" s="7" t="str">
        <f>HYPERLINK("https://drive.google.com/file/d/1XYTgB2XCQX9oAN-SSMFhTP-cUaYgVlBX/view?usp=drivesdk","Tupe Om Sandipआपले प्रमाणपत्र")</f>
        <v>Tupe Om Sandipआपले प्रमाणपत्र</v>
      </c>
      <c r="AF111" s="2" t="s">
        <v>853</v>
      </c>
    </row>
    <row r="112" spans="1:32" ht="12.75">
      <c r="A112" s="4">
        <v>44229.739658240738</v>
      </c>
      <c r="B112" s="2" t="s">
        <v>854</v>
      </c>
      <c r="C112" s="8">
        <v>8</v>
      </c>
      <c r="D112" s="2" t="s">
        <v>855</v>
      </c>
      <c r="E112" s="2" t="s">
        <v>856</v>
      </c>
      <c r="F112" s="2" t="s">
        <v>355</v>
      </c>
      <c r="G112" s="2" t="s">
        <v>105</v>
      </c>
      <c r="H112" s="2">
        <v>2015</v>
      </c>
      <c r="I112" s="2" t="s">
        <v>37</v>
      </c>
      <c r="J112" s="2" t="s">
        <v>38</v>
      </c>
      <c r="K112" s="2" t="s">
        <v>46</v>
      </c>
      <c r="L112" s="2" t="s">
        <v>40</v>
      </c>
      <c r="M112" s="2" t="s">
        <v>41</v>
      </c>
      <c r="N112" s="2" t="s">
        <v>63</v>
      </c>
      <c r="O112" s="2" t="s">
        <v>92</v>
      </c>
      <c r="P112" s="2" t="s">
        <v>197</v>
      </c>
      <c r="Q112" s="2" t="s">
        <v>77</v>
      </c>
      <c r="R112" s="2" t="s">
        <v>109</v>
      </c>
      <c r="S112" s="2" t="s">
        <v>78</v>
      </c>
      <c r="T112" s="2" t="s">
        <v>79</v>
      </c>
      <c r="U112" s="2" t="s">
        <v>80</v>
      </c>
      <c r="V112" s="2" t="s">
        <v>221</v>
      </c>
      <c r="W112" s="2" t="s">
        <v>106</v>
      </c>
      <c r="X112" s="2" t="s">
        <v>189</v>
      </c>
      <c r="Y112" s="2" t="s">
        <v>93</v>
      </c>
      <c r="Z112" s="2" t="s">
        <v>111</v>
      </c>
      <c r="AA112" s="2" t="s">
        <v>112</v>
      </c>
      <c r="AB112" s="2" t="s">
        <v>802</v>
      </c>
      <c r="AC112" s="2" t="s">
        <v>857</v>
      </c>
      <c r="AD112" s="6" t="s">
        <v>858</v>
      </c>
      <c r="AE112" s="7" t="str">
        <f>HYPERLINK("https://drive.google.com/file/d/1USOQDMYGrSqd9fpy_1DEsc5ky6vPa7zp/view?usp=drivesdk","Sarmane Raunak Maneshआपले प्रमाणपत्र")</f>
        <v>Sarmane Raunak Maneshआपले प्रमाणपत्र</v>
      </c>
      <c r="AF112" s="2" t="s">
        <v>859</v>
      </c>
    </row>
    <row r="113" spans="1:32" ht="12.75">
      <c r="A113" s="4">
        <v>44229.73989813657</v>
      </c>
      <c r="B113" s="2" t="s">
        <v>860</v>
      </c>
      <c r="C113" s="8">
        <v>28</v>
      </c>
      <c r="D113" s="2" t="s">
        <v>861</v>
      </c>
      <c r="E113" s="2" t="s">
        <v>862</v>
      </c>
      <c r="F113" s="2" t="s">
        <v>104</v>
      </c>
      <c r="G113" s="2" t="s">
        <v>105</v>
      </c>
      <c r="H113" s="2">
        <v>2014</v>
      </c>
      <c r="I113" s="2" t="s">
        <v>37</v>
      </c>
      <c r="J113" s="2" t="s">
        <v>73</v>
      </c>
      <c r="K113" s="2" t="s">
        <v>39</v>
      </c>
      <c r="L113" s="2" t="s">
        <v>40</v>
      </c>
      <c r="M113" s="2" t="s">
        <v>41</v>
      </c>
      <c r="N113" s="2" t="s">
        <v>42</v>
      </c>
      <c r="O113" s="2" t="s">
        <v>43</v>
      </c>
      <c r="P113" s="2" t="s">
        <v>44</v>
      </c>
      <c r="Q113" s="2" t="s">
        <v>45</v>
      </c>
      <c r="R113" s="2" t="s">
        <v>81</v>
      </c>
      <c r="S113" s="2" t="s">
        <v>206</v>
      </c>
      <c r="T113" s="2" t="s">
        <v>94</v>
      </c>
      <c r="U113" s="2" t="s">
        <v>110</v>
      </c>
      <c r="V113" s="2" t="s">
        <v>50</v>
      </c>
      <c r="W113" s="2" t="s">
        <v>46</v>
      </c>
      <c r="X113" s="2" t="s">
        <v>51</v>
      </c>
      <c r="Y113" s="2" t="s">
        <v>52</v>
      </c>
      <c r="Z113" s="2" t="s">
        <v>53</v>
      </c>
      <c r="AA113" s="2" t="s">
        <v>54</v>
      </c>
      <c r="AB113" s="2" t="s">
        <v>863</v>
      </c>
      <c r="AC113" s="2" t="s">
        <v>864</v>
      </c>
      <c r="AD113" s="6" t="s">
        <v>865</v>
      </c>
      <c r="AE113" s="7" t="str">
        <f>HYPERLINK("https://drive.google.com/file/d/1FaO_3l7-ca27s_mhuZPN1DLrYXolXnIr/view?usp=drivesdk","Shaikh shahin jakirआपले प्रमाणपत्र")</f>
        <v>Shaikh shahin jakirआपले प्रमाणपत्र</v>
      </c>
      <c r="AF113" s="2" t="s">
        <v>866</v>
      </c>
    </row>
    <row r="114" spans="1:32" ht="12.75">
      <c r="A114" s="4">
        <v>44229.740647766201</v>
      </c>
      <c r="B114" s="2" t="s">
        <v>867</v>
      </c>
      <c r="C114" s="8">
        <v>10</v>
      </c>
      <c r="D114" s="2" t="s">
        <v>868</v>
      </c>
      <c r="E114" s="2" t="s">
        <v>869</v>
      </c>
      <c r="F114" s="2" t="s">
        <v>72</v>
      </c>
      <c r="G114" s="2" t="s">
        <v>105</v>
      </c>
      <c r="H114" s="2">
        <v>2014</v>
      </c>
      <c r="I114" s="2" t="s">
        <v>46</v>
      </c>
      <c r="J114" s="2" t="s">
        <v>38</v>
      </c>
      <c r="K114" s="2" t="s">
        <v>46</v>
      </c>
      <c r="L114" s="2" t="s">
        <v>278</v>
      </c>
      <c r="M114" s="2" t="s">
        <v>165</v>
      </c>
      <c r="N114" s="2" t="s">
        <v>63</v>
      </c>
      <c r="O114" s="2" t="s">
        <v>188</v>
      </c>
      <c r="P114" s="2" t="s">
        <v>44</v>
      </c>
      <c r="Q114" s="2" t="s">
        <v>363</v>
      </c>
      <c r="R114" s="2" t="s">
        <v>64</v>
      </c>
      <c r="S114" s="2" t="s">
        <v>93</v>
      </c>
      <c r="T114" s="2" t="s">
        <v>94</v>
      </c>
      <c r="U114" s="2" t="s">
        <v>80</v>
      </c>
      <c r="V114" s="2" t="s">
        <v>221</v>
      </c>
      <c r="W114" s="2" t="s">
        <v>46</v>
      </c>
      <c r="X114" s="2" t="s">
        <v>148</v>
      </c>
      <c r="Y114" s="2" t="s">
        <v>52</v>
      </c>
      <c r="Z114" s="2" t="s">
        <v>53</v>
      </c>
      <c r="AA114" s="2" t="s">
        <v>112</v>
      </c>
      <c r="AB114" s="2" t="s">
        <v>870</v>
      </c>
      <c r="AC114" s="2" t="s">
        <v>871</v>
      </c>
      <c r="AD114" s="6" t="s">
        <v>872</v>
      </c>
      <c r="AE114" s="7" t="str">
        <f>HYPERLINK("https://drive.google.com/file/d/1Lh0PmE8e9EvazRMtX6bjI_alfBEpp4dK/view?usp=drivesdk","Mehetre kunal dilipआपले प्रमाणपत्र")</f>
        <v>Mehetre kunal dilipआपले प्रमाणपत्र</v>
      </c>
      <c r="AF114" s="2" t="s">
        <v>873</v>
      </c>
    </row>
    <row r="115" spans="1:32" ht="12.75">
      <c r="A115" s="4">
        <v>44229.741400300925</v>
      </c>
      <c r="B115" s="2" t="s">
        <v>874</v>
      </c>
      <c r="C115" s="8">
        <v>26</v>
      </c>
      <c r="D115" s="2" t="s">
        <v>875</v>
      </c>
      <c r="E115" s="2" t="s">
        <v>876</v>
      </c>
      <c r="F115" s="2" t="s">
        <v>104</v>
      </c>
      <c r="G115" s="2" t="s">
        <v>157</v>
      </c>
      <c r="H115" s="2">
        <v>2014</v>
      </c>
      <c r="I115" s="2" t="s">
        <v>37</v>
      </c>
      <c r="J115" s="2" t="s">
        <v>73</v>
      </c>
      <c r="K115" s="2" t="s">
        <v>39</v>
      </c>
      <c r="L115" s="2" t="s">
        <v>40</v>
      </c>
      <c r="M115" s="2" t="s">
        <v>41</v>
      </c>
      <c r="N115" s="2" t="s">
        <v>63</v>
      </c>
      <c r="O115" s="2" t="s">
        <v>43</v>
      </c>
      <c r="P115" s="2" t="s">
        <v>44</v>
      </c>
      <c r="Q115" s="2" t="s">
        <v>45</v>
      </c>
      <c r="R115" s="2" t="s">
        <v>81</v>
      </c>
      <c r="S115" s="2" t="s">
        <v>206</v>
      </c>
      <c r="T115" s="2" t="s">
        <v>94</v>
      </c>
      <c r="U115" s="2" t="s">
        <v>110</v>
      </c>
      <c r="V115" s="2" t="s">
        <v>50</v>
      </c>
      <c r="W115" s="2" t="s">
        <v>46</v>
      </c>
      <c r="X115" s="2" t="s">
        <v>51</v>
      </c>
      <c r="Y115" s="2" t="s">
        <v>52</v>
      </c>
      <c r="Z115" s="2" t="s">
        <v>53</v>
      </c>
      <c r="AA115" s="2" t="s">
        <v>54</v>
      </c>
      <c r="AB115" s="2" t="s">
        <v>877</v>
      </c>
      <c r="AC115" s="2" t="s">
        <v>878</v>
      </c>
      <c r="AD115" s="6" t="s">
        <v>879</v>
      </c>
      <c r="AE115" s="7" t="str">
        <f>HYPERLINK("https://drive.google.com/file/d/1AbC58YwsWhYkpyG-acNx5rhzplcEFsKu/view?usp=drivesdk","लवांडे निखिल भाऊसाहेब.आपले प्रमाणपत्र")</f>
        <v>लवांडे निखिल भाऊसाहेब.आपले प्रमाणपत्र</v>
      </c>
      <c r="AF115" s="2" t="s">
        <v>880</v>
      </c>
    </row>
    <row r="116" spans="1:32" ht="12.75">
      <c r="A116" s="4">
        <v>44229.744382048608</v>
      </c>
      <c r="B116" s="2" t="s">
        <v>881</v>
      </c>
      <c r="C116" s="8">
        <v>28</v>
      </c>
      <c r="D116" s="2" t="s">
        <v>882</v>
      </c>
      <c r="E116" s="2" t="s">
        <v>883</v>
      </c>
      <c r="F116" s="2" t="s">
        <v>104</v>
      </c>
      <c r="G116" s="2" t="s">
        <v>105</v>
      </c>
      <c r="H116" s="2">
        <v>2014</v>
      </c>
      <c r="I116" s="2" t="s">
        <v>37</v>
      </c>
      <c r="J116" s="2" t="s">
        <v>73</v>
      </c>
      <c r="K116" s="2" t="s">
        <v>39</v>
      </c>
      <c r="L116" s="2" t="s">
        <v>40</v>
      </c>
      <c r="M116" s="2" t="s">
        <v>41</v>
      </c>
      <c r="N116" s="2" t="s">
        <v>42</v>
      </c>
      <c r="O116" s="2" t="s">
        <v>43</v>
      </c>
      <c r="P116" s="2" t="s">
        <v>44</v>
      </c>
      <c r="Q116" s="2" t="s">
        <v>45</v>
      </c>
      <c r="R116" s="2" t="s">
        <v>81</v>
      </c>
      <c r="S116" s="2" t="s">
        <v>206</v>
      </c>
      <c r="T116" s="2" t="s">
        <v>94</v>
      </c>
      <c r="U116" s="2" t="s">
        <v>110</v>
      </c>
      <c r="V116" s="2" t="s">
        <v>50</v>
      </c>
      <c r="W116" s="2" t="s">
        <v>46</v>
      </c>
      <c r="X116" s="2" t="s">
        <v>51</v>
      </c>
      <c r="Y116" s="2" t="s">
        <v>52</v>
      </c>
      <c r="Z116" s="2" t="s">
        <v>53</v>
      </c>
      <c r="AA116" s="2" t="s">
        <v>54</v>
      </c>
      <c r="AB116" s="2" t="s">
        <v>884</v>
      </c>
      <c r="AC116" s="2" t="s">
        <v>885</v>
      </c>
      <c r="AD116" s="6" t="s">
        <v>886</v>
      </c>
      <c r="AE116" s="7" t="str">
        <f>HYPERLINK("https://drive.google.com/file/d/1uPc17oBvzyjQw0LiwriUJ_qkSSxLJkyp/view?usp=drivesdk","More Kirti Santoshआपले प्रमाणपत्र")</f>
        <v>More Kirti Santoshआपले प्रमाणपत्र</v>
      </c>
      <c r="AF116" s="2" t="s">
        <v>887</v>
      </c>
    </row>
    <row r="117" spans="1:32" ht="12.75">
      <c r="A117" s="4">
        <v>44229.74595546296</v>
      </c>
      <c r="B117" s="2" t="s">
        <v>888</v>
      </c>
      <c r="C117" s="8">
        <v>10</v>
      </c>
      <c r="D117" s="2" t="s">
        <v>889</v>
      </c>
      <c r="E117" s="2" t="s">
        <v>822</v>
      </c>
      <c r="F117" s="2" t="s">
        <v>104</v>
      </c>
      <c r="G117" s="2" t="s">
        <v>105</v>
      </c>
      <c r="H117" s="2">
        <v>2014</v>
      </c>
      <c r="I117" s="2" t="s">
        <v>46</v>
      </c>
      <c r="J117" s="2" t="s">
        <v>73</v>
      </c>
      <c r="K117" s="2" t="s">
        <v>39</v>
      </c>
      <c r="L117" s="2" t="s">
        <v>62</v>
      </c>
      <c r="M117" s="2" t="s">
        <v>165</v>
      </c>
      <c r="N117" s="2" t="s">
        <v>108</v>
      </c>
      <c r="O117" s="2" t="s">
        <v>43</v>
      </c>
      <c r="P117" s="2" t="s">
        <v>44</v>
      </c>
      <c r="Q117" s="2" t="s">
        <v>77</v>
      </c>
      <c r="R117" s="2" t="s">
        <v>64</v>
      </c>
      <c r="S117" s="2" t="s">
        <v>206</v>
      </c>
      <c r="T117" s="2" t="s">
        <v>121</v>
      </c>
      <c r="U117" s="2" t="s">
        <v>132</v>
      </c>
      <c r="V117" s="2" t="s">
        <v>95</v>
      </c>
      <c r="W117" s="2" t="s">
        <v>37</v>
      </c>
      <c r="X117" s="2" t="s">
        <v>82</v>
      </c>
      <c r="Y117" s="2" t="s">
        <v>122</v>
      </c>
      <c r="Z117" s="2" t="s">
        <v>111</v>
      </c>
      <c r="AA117" s="2" t="s">
        <v>123</v>
      </c>
      <c r="AB117" s="2" t="s">
        <v>890</v>
      </c>
      <c r="AC117" s="2" t="s">
        <v>891</v>
      </c>
      <c r="AD117" s="6" t="s">
        <v>892</v>
      </c>
      <c r="AE117" s="7" t="str">
        <f>HYPERLINK("https://drive.google.com/file/d/1G3_FAIStPhlMRC2UT-mcUpYM4IQS1b2-/view?usp=drivesdk","कोळसे भक्ती कुंडलिकआपले प्रमाणपत्र")</f>
        <v>कोळसे भक्ती कुंडलिकआपले प्रमाणपत्र</v>
      </c>
      <c r="AF117" s="2" t="s">
        <v>893</v>
      </c>
    </row>
    <row r="118" spans="1:32" ht="12.75">
      <c r="A118" s="4">
        <v>44229.746607650464</v>
      </c>
      <c r="B118" s="2" t="s">
        <v>894</v>
      </c>
      <c r="C118" s="8">
        <v>28</v>
      </c>
      <c r="D118" s="2" t="s">
        <v>895</v>
      </c>
      <c r="E118" s="2" t="s">
        <v>896</v>
      </c>
      <c r="F118" s="2" t="s">
        <v>104</v>
      </c>
      <c r="G118" s="2" t="s">
        <v>105</v>
      </c>
      <c r="H118" s="2">
        <v>2014</v>
      </c>
      <c r="I118" s="2" t="s">
        <v>37</v>
      </c>
      <c r="J118" s="2" t="s">
        <v>73</v>
      </c>
      <c r="K118" s="2" t="s">
        <v>39</v>
      </c>
      <c r="L118" s="2" t="s">
        <v>40</v>
      </c>
      <c r="M118" s="2" t="s">
        <v>41</v>
      </c>
      <c r="N118" s="2" t="s">
        <v>42</v>
      </c>
      <c r="O118" s="2" t="s">
        <v>43</v>
      </c>
      <c r="P118" s="2" t="s">
        <v>44</v>
      </c>
      <c r="Q118" s="2" t="s">
        <v>45</v>
      </c>
      <c r="R118" s="2" t="s">
        <v>81</v>
      </c>
      <c r="S118" s="2" t="s">
        <v>206</v>
      </c>
      <c r="T118" s="2" t="s">
        <v>94</v>
      </c>
      <c r="U118" s="2" t="s">
        <v>110</v>
      </c>
      <c r="V118" s="2" t="s">
        <v>50</v>
      </c>
      <c r="W118" s="2" t="s">
        <v>46</v>
      </c>
      <c r="X118" s="2" t="s">
        <v>51</v>
      </c>
      <c r="Y118" s="2" t="s">
        <v>52</v>
      </c>
      <c r="Z118" s="2" t="s">
        <v>53</v>
      </c>
      <c r="AA118" s="2" t="s">
        <v>54</v>
      </c>
      <c r="AB118" s="2" t="s">
        <v>897</v>
      </c>
      <c r="AC118" s="2" t="s">
        <v>898</v>
      </c>
      <c r="AD118" s="6" t="s">
        <v>899</v>
      </c>
      <c r="AE118" s="7" t="str">
        <f>HYPERLINK("https://drive.google.com/file/d/1YcEI687KUuQawDRfWsJlLO6n390idCAh/view?usp=drivesdk","Kirti Rajendra Moreआपले प्रमाणपत्र")</f>
        <v>Kirti Rajendra Moreआपले प्रमाणपत्र</v>
      </c>
      <c r="AF118" s="2" t="s">
        <v>900</v>
      </c>
    </row>
    <row r="119" spans="1:32" ht="12.75">
      <c r="A119" s="4">
        <v>44229.746784976851</v>
      </c>
      <c r="B119" s="2" t="s">
        <v>901</v>
      </c>
      <c r="C119" s="8">
        <v>12</v>
      </c>
      <c r="D119" s="2" t="s">
        <v>902</v>
      </c>
      <c r="E119" s="2" t="s">
        <v>903</v>
      </c>
      <c r="F119" s="2" t="s">
        <v>104</v>
      </c>
      <c r="G119" s="2" t="s">
        <v>105</v>
      </c>
      <c r="H119" s="2">
        <v>2013</v>
      </c>
      <c r="I119" s="2" t="s">
        <v>37</v>
      </c>
      <c r="J119" s="2" t="s">
        <v>38</v>
      </c>
      <c r="K119" s="2" t="s">
        <v>81</v>
      </c>
      <c r="L119" s="2" t="s">
        <v>62</v>
      </c>
      <c r="M119" s="2" t="s">
        <v>74</v>
      </c>
      <c r="N119" s="2" t="s">
        <v>63</v>
      </c>
      <c r="O119" s="2" t="s">
        <v>92</v>
      </c>
      <c r="P119" s="2" t="s">
        <v>44</v>
      </c>
      <c r="Q119" s="2" t="s">
        <v>77</v>
      </c>
      <c r="R119" s="2" t="s">
        <v>81</v>
      </c>
      <c r="S119" s="2" t="s">
        <v>93</v>
      </c>
      <c r="T119" s="2" t="s">
        <v>121</v>
      </c>
      <c r="U119" s="2" t="s">
        <v>49</v>
      </c>
      <c r="V119" s="2" t="s">
        <v>50</v>
      </c>
      <c r="W119" s="2" t="s">
        <v>106</v>
      </c>
      <c r="X119" s="2" t="s">
        <v>148</v>
      </c>
      <c r="Y119" s="2" t="s">
        <v>93</v>
      </c>
      <c r="Z119" s="2" t="s">
        <v>96</v>
      </c>
      <c r="AA119" s="2" t="s">
        <v>54</v>
      </c>
      <c r="AB119" s="2" t="s">
        <v>904</v>
      </c>
      <c r="AC119" s="2" t="s">
        <v>905</v>
      </c>
      <c r="AD119" s="6" t="s">
        <v>906</v>
      </c>
      <c r="AE119" s="7" t="str">
        <f>HYPERLINK("https://drive.google.com/file/d/1-jB3z42CeoCN2hlbr8eEhkchWwqbSjhf/view?usp=drivesdk","Khilari Kalpana Sharadआपले प्रमाणपत्र")</f>
        <v>Khilari Kalpana Sharadआपले प्रमाणपत्र</v>
      </c>
      <c r="AF119" s="2" t="s">
        <v>907</v>
      </c>
    </row>
    <row r="120" spans="1:32" ht="12.75">
      <c r="A120" s="4">
        <v>44229.751825914354</v>
      </c>
      <c r="B120" s="2" t="s">
        <v>908</v>
      </c>
      <c r="C120" s="8">
        <v>4</v>
      </c>
      <c r="D120" s="2" t="s">
        <v>909</v>
      </c>
      <c r="E120" s="2" t="s">
        <v>910</v>
      </c>
      <c r="F120" s="2" t="s">
        <v>72</v>
      </c>
      <c r="G120" s="2" t="s">
        <v>105</v>
      </c>
      <c r="H120" s="2">
        <v>2014</v>
      </c>
      <c r="I120" s="2" t="s">
        <v>46</v>
      </c>
      <c r="J120" s="2" t="s">
        <v>131</v>
      </c>
      <c r="K120" s="2" t="s">
        <v>46</v>
      </c>
      <c r="L120" s="2" t="s">
        <v>62</v>
      </c>
      <c r="M120" s="2" t="s">
        <v>107</v>
      </c>
      <c r="N120" s="2" t="s">
        <v>63</v>
      </c>
      <c r="O120" s="2" t="s">
        <v>43</v>
      </c>
      <c r="P120" s="2" t="s">
        <v>120</v>
      </c>
      <c r="Q120" s="2" t="s">
        <v>363</v>
      </c>
      <c r="R120" s="2" t="s">
        <v>81</v>
      </c>
      <c r="S120" s="2" t="s">
        <v>78</v>
      </c>
      <c r="T120" s="2" t="s">
        <v>94</v>
      </c>
      <c r="U120" s="2" t="s">
        <v>132</v>
      </c>
      <c r="V120" s="2" t="s">
        <v>95</v>
      </c>
      <c r="W120" s="2" t="s">
        <v>81</v>
      </c>
      <c r="X120" s="2" t="s">
        <v>148</v>
      </c>
      <c r="Y120" s="2" t="s">
        <v>122</v>
      </c>
      <c r="Z120" s="2" t="s">
        <v>96</v>
      </c>
      <c r="AA120" s="2" t="s">
        <v>123</v>
      </c>
      <c r="AB120" s="2" t="s">
        <v>911</v>
      </c>
      <c r="AC120" s="2" t="s">
        <v>912</v>
      </c>
      <c r="AD120" s="6" t="s">
        <v>913</v>
      </c>
      <c r="AE120" s="7" t="str">
        <f>HYPERLINK("https://drive.google.com/file/d/1zS75XRFZujmr9dOlC8t5cuwobOz8DWsw/view?usp=drivesdk","yesआपले प्रमाणपत्र")</f>
        <v>yesआपले प्रमाणपत्र</v>
      </c>
      <c r="AF120" s="2" t="s">
        <v>914</v>
      </c>
    </row>
    <row r="121" spans="1:32" ht="12.75">
      <c r="A121" s="4">
        <v>44229.754091759256</v>
      </c>
      <c r="B121" s="2" t="s">
        <v>915</v>
      </c>
      <c r="C121" s="8">
        <v>28</v>
      </c>
      <c r="D121" s="2" t="s">
        <v>916</v>
      </c>
      <c r="E121" s="2" t="s">
        <v>917</v>
      </c>
      <c r="F121" s="2" t="s">
        <v>104</v>
      </c>
      <c r="G121" s="2" t="s">
        <v>105</v>
      </c>
      <c r="H121" s="2">
        <v>2014</v>
      </c>
      <c r="I121" s="2" t="s">
        <v>37</v>
      </c>
      <c r="J121" s="2" t="s">
        <v>73</v>
      </c>
      <c r="K121" s="2" t="s">
        <v>39</v>
      </c>
      <c r="L121" s="2" t="s">
        <v>40</v>
      </c>
      <c r="M121" s="2" t="s">
        <v>41</v>
      </c>
      <c r="N121" s="2" t="s">
        <v>42</v>
      </c>
      <c r="O121" s="2" t="s">
        <v>43</v>
      </c>
      <c r="P121" s="2" t="s">
        <v>44</v>
      </c>
      <c r="Q121" s="2" t="s">
        <v>45</v>
      </c>
      <c r="R121" s="2" t="s">
        <v>81</v>
      </c>
      <c r="S121" s="2" t="s">
        <v>206</v>
      </c>
      <c r="T121" s="2" t="s">
        <v>94</v>
      </c>
      <c r="U121" s="2" t="s">
        <v>110</v>
      </c>
      <c r="V121" s="2" t="s">
        <v>50</v>
      </c>
      <c r="W121" s="2" t="s">
        <v>46</v>
      </c>
      <c r="X121" s="2" t="s">
        <v>51</v>
      </c>
      <c r="Y121" s="2" t="s">
        <v>52</v>
      </c>
      <c r="Z121" s="2" t="s">
        <v>53</v>
      </c>
      <c r="AA121" s="2" t="s">
        <v>54</v>
      </c>
      <c r="AB121" s="2" t="s">
        <v>918</v>
      </c>
      <c r="AC121" s="2" t="s">
        <v>919</v>
      </c>
      <c r="AD121" s="6" t="s">
        <v>920</v>
      </c>
      <c r="AE121" s="7" t="str">
        <f>HYPERLINK("https://drive.google.com/file/d/1AxxTAjLP7Afn1o9jkfZ8ZWD60rIKBy5v/view?usp=drivesdk","मला प्रमाण पत्र हवा आहेआपले प्रमाणपत्र")</f>
        <v>मला प्रमाण पत्र हवा आहेआपले प्रमाणपत्र</v>
      </c>
      <c r="AF121" s="2" t="s">
        <v>921</v>
      </c>
    </row>
    <row r="122" spans="1:32" ht="12.75">
      <c r="A122" s="4">
        <v>44229.758383599532</v>
      </c>
      <c r="B122" s="2" t="s">
        <v>922</v>
      </c>
      <c r="C122" s="8">
        <v>28</v>
      </c>
      <c r="D122" s="2" t="s">
        <v>923</v>
      </c>
      <c r="E122" s="2" t="s">
        <v>924</v>
      </c>
      <c r="F122" s="2" t="s">
        <v>104</v>
      </c>
      <c r="G122" s="2" t="s">
        <v>105</v>
      </c>
      <c r="H122" s="2">
        <v>2014</v>
      </c>
      <c r="I122" s="2" t="s">
        <v>37</v>
      </c>
      <c r="J122" s="2" t="s">
        <v>73</v>
      </c>
      <c r="K122" s="2" t="s">
        <v>39</v>
      </c>
      <c r="L122" s="2" t="s">
        <v>40</v>
      </c>
      <c r="M122" s="2" t="s">
        <v>41</v>
      </c>
      <c r="N122" s="2" t="s">
        <v>42</v>
      </c>
      <c r="O122" s="2" t="s">
        <v>43</v>
      </c>
      <c r="P122" s="2" t="s">
        <v>44</v>
      </c>
      <c r="Q122" s="2" t="s">
        <v>45</v>
      </c>
      <c r="R122" s="2" t="s">
        <v>81</v>
      </c>
      <c r="S122" s="2" t="s">
        <v>206</v>
      </c>
      <c r="T122" s="2" t="s">
        <v>94</v>
      </c>
      <c r="U122" s="2" t="s">
        <v>110</v>
      </c>
      <c r="V122" s="2" t="s">
        <v>50</v>
      </c>
      <c r="W122" s="2" t="s">
        <v>46</v>
      </c>
      <c r="X122" s="2" t="s">
        <v>51</v>
      </c>
      <c r="Y122" s="2" t="s">
        <v>52</v>
      </c>
      <c r="Z122" s="2" t="s">
        <v>53</v>
      </c>
      <c r="AA122" s="2" t="s">
        <v>54</v>
      </c>
      <c r="AB122" s="2" t="s">
        <v>925</v>
      </c>
      <c r="AC122" s="2" t="s">
        <v>926</v>
      </c>
      <c r="AD122" s="6" t="s">
        <v>927</v>
      </c>
      <c r="AE122" s="7" t="str">
        <f>HYPERLINK("https://drive.google.com/file/d/1UcDs-p3GQjxCMlQCCu5TaqhyuNdG3so5/view?usp=drivesdk","Sakshi Mohan Shinde आपले प्रमाणपत्र")</f>
        <v>Sakshi Mohan Shinde आपले प्रमाणपत्र</v>
      </c>
      <c r="AF122" s="2" t="s">
        <v>928</v>
      </c>
    </row>
    <row r="123" spans="1:32" ht="12.75">
      <c r="A123" s="4">
        <v>44229.766045381941</v>
      </c>
      <c r="B123" s="2" t="s">
        <v>929</v>
      </c>
      <c r="C123" s="8">
        <v>26</v>
      </c>
      <c r="D123" s="2" t="s">
        <v>930</v>
      </c>
      <c r="E123" s="2" t="s">
        <v>931</v>
      </c>
      <c r="F123" s="2" t="s">
        <v>104</v>
      </c>
      <c r="G123" s="2" t="s">
        <v>105</v>
      </c>
      <c r="H123" s="2">
        <v>2014</v>
      </c>
      <c r="I123" s="2" t="s">
        <v>37</v>
      </c>
      <c r="J123" s="2" t="s">
        <v>73</v>
      </c>
      <c r="K123" s="2" t="s">
        <v>39</v>
      </c>
      <c r="L123" s="2" t="s">
        <v>40</v>
      </c>
      <c r="M123" s="2" t="s">
        <v>41</v>
      </c>
      <c r="N123" s="2" t="s">
        <v>42</v>
      </c>
      <c r="O123" s="2" t="s">
        <v>43</v>
      </c>
      <c r="P123" s="2" t="s">
        <v>44</v>
      </c>
      <c r="Q123" s="2" t="s">
        <v>45</v>
      </c>
      <c r="R123" s="2" t="s">
        <v>81</v>
      </c>
      <c r="S123" s="2" t="s">
        <v>206</v>
      </c>
      <c r="T123" s="2" t="s">
        <v>94</v>
      </c>
      <c r="U123" s="2" t="s">
        <v>110</v>
      </c>
      <c r="V123" s="2" t="s">
        <v>50</v>
      </c>
      <c r="W123" s="2" t="s">
        <v>46</v>
      </c>
      <c r="X123" s="2" t="s">
        <v>189</v>
      </c>
      <c r="Y123" s="2" t="s">
        <v>52</v>
      </c>
      <c r="Z123" s="2" t="s">
        <v>53</v>
      </c>
      <c r="AA123" s="2" t="s">
        <v>54</v>
      </c>
      <c r="AB123" s="2" t="s">
        <v>932</v>
      </c>
      <c r="AC123" s="2" t="s">
        <v>933</v>
      </c>
      <c r="AD123" s="6" t="s">
        <v>934</v>
      </c>
      <c r="AE123" s="7" t="str">
        <f>HYPERLINK("https://drive.google.com/file/d/1QSgjsHFdCB5sMu99WTTOwdMIpf5sidOS/view?usp=drivesdk","Gayatri Bhausaheb pawarआपले प्रमाणपत्र")</f>
        <v>Gayatri Bhausaheb pawarआपले प्रमाणपत्र</v>
      </c>
      <c r="AF123" s="2" t="s">
        <v>935</v>
      </c>
    </row>
    <row r="124" spans="1:32" ht="12.75">
      <c r="A124" s="4">
        <v>44229.772174641199</v>
      </c>
      <c r="B124" s="2" t="s">
        <v>936</v>
      </c>
      <c r="C124" s="8">
        <v>28</v>
      </c>
      <c r="D124" s="2" t="s">
        <v>937</v>
      </c>
      <c r="E124" s="2" t="s">
        <v>938</v>
      </c>
      <c r="F124" s="2" t="s">
        <v>104</v>
      </c>
      <c r="G124" s="2" t="s">
        <v>105</v>
      </c>
      <c r="H124" s="2">
        <v>2014</v>
      </c>
      <c r="I124" s="2" t="s">
        <v>37</v>
      </c>
      <c r="J124" s="2" t="s">
        <v>73</v>
      </c>
      <c r="K124" s="2" t="s">
        <v>39</v>
      </c>
      <c r="L124" s="2" t="s">
        <v>40</v>
      </c>
      <c r="M124" s="2" t="s">
        <v>41</v>
      </c>
      <c r="N124" s="2" t="s">
        <v>42</v>
      </c>
      <c r="O124" s="2" t="s">
        <v>43</v>
      </c>
      <c r="P124" s="2" t="s">
        <v>44</v>
      </c>
      <c r="Q124" s="2" t="s">
        <v>45</v>
      </c>
      <c r="R124" s="2" t="s">
        <v>81</v>
      </c>
      <c r="S124" s="2" t="s">
        <v>206</v>
      </c>
      <c r="T124" s="2" t="s">
        <v>94</v>
      </c>
      <c r="U124" s="2" t="s">
        <v>110</v>
      </c>
      <c r="V124" s="2" t="s">
        <v>50</v>
      </c>
      <c r="W124" s="2" t="s">
        <v>46</v>
      </c>
      <c r="X124" s="2" t="s">
        <v>51</v>
      </c>
      <c r="Y124" s="2" t="s">
        <v>52</v>
      </c>
      <c r="Z124" s="2" t="s">
        <v>53</v>
      </c>
      <c r="AA124" s="2" t="s">
        <v>54</v>
      </c>
      <c r="AB124" s="2" t="s">
        <v>939</v>
      </c>
      <c r="AC124" s="2" t="s">
        <v>940</v>
      </c>
      <c r="AD124" s="6" t="s">
        <v>941</v>
      </c>
      <c r="AE124" s="7" t="str">
        <f>HYPERLINK("https://drive.google.com/file/d/1x7WYcsC_7LC6Tf5inLYjHRpijnSES4Dh/view?usp=drivesdk","वैष्णवी संजय शिंदे आपले प्रमाणपत्र")</f>
        <v>वैष्णवी संजय शिंदे आपले प्रमाणपत्र</v>
      </c>
      <c r="AF124" s="2" t="s">
        <v>942</v>
      </c>
    </row>
    <row r="125" spans="1:32" ht="12.75">
      <c r="A125" s="4">
        <v>44229.77311115741</v>
      </c>
      <c r="B125" s="2" t="s">
        <v>943</v>
      </c>
      <c r="C125" s="8">
        <v>12</v>
      </c>
      <c r="D125" s="2" t="s">
        <v>944</v>
      </c>
      <c r="E125" s="2" t="s">
        <v>945</v>
      </c>
      <c r="F125" s="2" t="s">
        <v>104</v>
      </c>
      <c r="G125" s="2" t="s">
        <v>105</v>
      </c>
      <c r="H125" s="2">
        <v>2013</v>
      </c>
      <c r="I125" s="2" t="s">
        <v>46</v>
      </c>
      <c r="J125" s="2" t="s">
        <v>131</v>
      </c>
      <c r="K125" s="2" t="s">
        <v>46</v>
      </c>
      <c r="L125" s="2" t="s">
        <v>278</v>
      </c>
      <c r="M125" s="2" t="s">
        <v>41</v>
      </c>
      <c r="N125" s="2" t="s">
        <v>42</v>
      </c>
      <c r="O125" s="2" t="s">
        <v>75</v>
      </c>
      <c r="P125" s="2" t="s">
        <v>120</v>
      </c>
      <c r="Q125" s="2" t="s">
        <v>45</v>
      </c>
      <c r="R125" s="2" t="s">
        <v>109</v>
      </c>
      <c r="S125" s="2" t="s">
        <v>93</v>
      </c>
      <c r="T125" s="2" t="s">
        <v>79</v>
      </c>
      <c r="U125" s="2" t="s">
        <v>80</v>
      </c>
      <c r="V125" s="2" t="s">
        <v>50</v>
      </c>
      <c r="W125" s="2" t="s">
        <v>106</v>
      </c>
      <c r="X125" s="2" t="s">
        <v>82</v>
      </c>
      <c r="Y125" s="2" t="s">
        <v>52</v>
      </c>
      <c r="Z125" s="2" t="s">
        <v>111</v>
      </c>
      <c r="AA125" s="2" t="s">
        <v>54</v>
      </c>
      <c r="AB125" s="2" t="s">
        <v>946</v>
      </c>
      <c r="AC125" s="2" t="s">
        <v>947</v>
      </c>
      <c r="AD125" s="6" t="s">
        <v>948</v>
      </c>
      <c r="AE125" s="7" t="str">
        <f>HYPERLINK("https://drive.google.com/file/d/1-YaRm0ffTBbmHpwzRrdvh_4Qo7mjHl08/view?usp=drivesdk","Kadu Kiran Ashokआपले प्रमाणपत्र")</f>
        <v>Kadu Kiran Ashokआपले प्रमाणपत्र</v>
      </c>
      <c r="AF125" s="2" t="s">
        <v>949</v>
      </c>
    </row>
    <row r="126" spans="1:32" ht="12.75">
      <c r="A126" s="4">
        <v>44229.773417638891</v>
      </c>
      <c r="B126" s="2" t="s">
        <v>950</v>
      </c>
      <c r="C126" s="8">
        <v>28</v>
      </c>
      <c r="D126" s="2" t="s">
        <v>951</v>
      </c>
      <c r="E126" s="2" t="s">
        <v>952</v>
      </c>
      <c r="F126" s="2" t="s">
        <v>104</v>
      </c>
      <c r="G126" s="2" t="s">
        <v>105</v>
      </c>
      <c r="H126" s="2">
        <v>2014</v>
      </c>
      <c r="I126" s="2" t="s">
        <v>37</v>
      </c>
      <c r="J126" s="2" t="s">
        <v>73</v>
      </c>
      <c r="K126" s="2" t="s">
        <v>39</v>
      </c>
      <c r="L126" s="2" t="s">
        <v>40</v>
      </c>
      <c r="M126" s="2" t="s">
        <v>41</v>
      </c>
      <c r="N126" s="2" t="s">
        <v>42</v>
      </c>
      <c r="O126" s="2" t="s">
        <v>43</v>
      </c>
      <c r="P126" s="2" t="s">
        <v>44</v>
      </c>
      <c r="Q126" s="2" t="s">
        <v>45</v>
      </c>
      <c r="R126" s="2" t="s">
        <v>81</v>
      </c>
      <c r="S126" s="2" t="s">
        <v>206</v>
      </c>
      <c r="T126" s="2" t="s">
        <v>94</v>
      </c>
      <c r="U126" s="2" t="s">
        <v>110</v>
      </c>
      <c r="V126" s="2" t="s">
        <v>50</v>
      </c>
      <c r="W126" s="2" t="s">
        <v>46</v>
      </c>
      <c r="X126" s="2" t="s">
        <v>51</v>
      </c>
      <c r="Y126" s="2" t="s">
        <v>52</v>
      </c>
      <c r="Z126" s="2" t="s">
        <v>53</v>
      </c>
      <c r="AA126" s="2" t="s">
        <v>54</v>
      </c>
      <c r="AB126" s="2" t="s">
        <v>953</v>
      </c>
      <c r="AC126" s="2" t="s">
        <v>954</v>
      </c>
      <c r="AD126" s="6" t="s">
        <v>955</v>
      </c>
      <c r="AE126" s="7" t="str">
        <f>HYPERLINK("https://drive.google.com/file/d/1yYcF3OzgRRwnG_sTWbTp4omz9YZ7uYUK/view?usp=drivesdk","shaikh sadiya sameerआपले प्रमाणपत्र")</f>
        <v>shaikh sadiya sameerआपले प्रमाणपत्र</v>
      </c>
      <c r="AF126" s="2" t="s">
        <v>956</v>
      </c>
    </row>
    <row r="127" spans="1:32" ht="12.75">
      <c r="A127" s="4">
        <v>44229.776376134258</v>
      </c>
      <c r="B127" s="2" t="s">
        <v>957</v>
      </c>
      <c r="C127" s="8">
        <v>28</v>
      </c>
      <c r="D127" s="2" t="s">
        <v>958</v>
      </c>
      <c r="E127" s="2" t="s">
        <v>917</v>
      </c>
      <c r="F127" s="2" t="s">
        <v>104</v>
      </c>
      <c r="G127" s="2" t="s">
        <v>105</v>
      </c>
      <c r="H127" s="2">
        <v>2014</v>
      </c>
      <c r="I127" s="2" t="s">
        <v>37</v>
      </c>
      <c r="J127" s="2" t="s">
        <v>73</v>
      </c>
      <c r="K127" s="2" t="s">
        <v>39</v>
      </c>
      <c r="L127" s="2" t="s">
        <v>40</v>
      </c>
      <c r="M127" s="2" t="s">
        <v>41</v>
      </c>
      <c r="N127" s="2" t="s">
        <v>42</v>
      </c>
      <c r="O127" s="2" t="s">
        <v>43</v>
      </c>
      <c r="P127" s="2" t="s">
        <v>44</v>
      </c>
      <c r="Q127" s="2" t="s">
        <v>45</v>
      </c>
      <c r="R127" s="2" t="s">
        <v>81</v>
      </c>
      <c r="S127" s="2" t="s">
        <v>206</v>
      </c>
      <c r="T127" s="2" t="s">
        <v>94</v>
      </c>
      <c r="U127" s="2" t="s">
        <v>110</v>
      </c>
      <c r="V127" s="2" t="s">
        <v>50</v>
      </c>
      <c r="W127" s="2" t="s">
        <v>46</v>
      </c>
      <c r="X127" s="2" t="s">
        <v>51</v>
      </c>
      <c r="Y127" s="2" t="s">
        <v>52</v>
      </c>
      <c r="Z127" s="2" t="s">
        <v>53</v>
      </c>
      <c r="AA127" s="2" t="s">
        <v>54</v>
      </c>
      <c r="AB127" s="2" t="s">
        <v>959</v>
      </c>
      <c r="AC127" s="2" t="s">
        <v>960</v>
      </c>
      <c r="AD127" s="6" t="s">
        <v>961</v>
      </c>
      <c r="AE127" s="7" t="str">
        <f>HYPERLINK("https://drive.google.com/file/d/1YVC6ZNwtGTtlDwF4gXCzOYb3ECvxgR-L/view?usp=drivesdk","Shaikh Mohammadanis Rajuआपले प्रमाणपत्र")</f>
        <v>Shaikh Mohammadanis Rajuआपले प्रमाणपत्र</v>
      </c>
      <c r="AF127" s="2" t="s">
        <v>962</v>
      </c>
    </row>
    <row r="128" spans="1:32" ht="12.75">
      <c r="A128" s="4">
        <v>44229.776753611106</v>
      </c>
      <c r="B128" s="2" t="s">
        <v>963</v>
      </c>
      <c r="C128" s="8">
        <v>28</v>
      </c>
      <c r="D128" s="2" t="s">
        <v>964</v>
      </c>
      <c r="E128" s="2" t="s">
        <v>965</v>
      </c>
      <c r="F128" s="2" t="s">
        <v>104</v>
      </c>
      <c r="G128" s="2" t="s">
        <v>105</v>
      </c>
      <c r="H128" s="2">
        <v>2014</v>
      </c>
      <c r="I128" s="2" t="s">
        <v>37</v>
      </c>
      <c r="J128" s="2" t="s">
        <v>73</v>
      </c>
      <c r="K128" s="2" t="s">
        <v>39</v>
      </c>
      <c r="L128" s="2" t="s">
        <v>40</v>
      </c>
      <c r="M128" s="2" t="s">
        <v>41</v>
      </c>
      <c r="N128" s="2" t="s">
        <v>42</v>
      </c>
      <c r="O128" s="2" t="s">
        <v>43</v>
      </c>
      <c r="P128" s="2" t="s">
        <v>44</v>
      </c>
      <c r="Q128" s="2" t="s">
        <v>45</v>
      </c>
      <c r="R128" s="2" t="s">
        <v>81</v>
      </c>
      <c r="S128" s="2" t="s">
        <v>206</v>
      </c>
      <c r="T128" s="2" t="s">
        <v>94</v>
      </c>
      <c r="U128" s="2" t="s">
        <v>110</v>
      </c>
      <c r="V128" s="2" t="s">
        <v>50</v>
      </c>
      <c r="W128" s="2" t="s">
        <v>46</v>
      </c>
      <c r="X128" s="2" t="s">
        <v>51</v>
      </c>
      <c r="Y128" s="2" t="s">
        <v>52</v>
      </c>
      <c r="Z128" s="2" t="s">
        <v>53</v>
      </c>
      <c r="AA128" s="2" t="s">
        <v>54</v>
      </c>
      <c r="AB128" s="2" t="s">
        <v>966</v>
      </c>
      <c r="AC128" s="2" t="s">
        <v>967</v>
      </c>
      <c r="AD128" s="6" t="s">
        <v>968</v>
      </c>
      <c r="AE128" s="7" t="str">
        <f>HYPERLINK("https://drive.google.com/file/d/1foSXWQMkLj3hwiOxqs70MGnUjY-a95Pb/view?usp=drivesdk","कोळसे भक्ति कुंडलिकआपले प्रमाणपत्र")</f>
        <v>कोळसे भक्ति कुंडलिकआपले प्रमाणपत्र</v>
      </c>
      <c r="AF128" s="2" t="s">
        <v>969</v>
      </c>
    </row>
    <row r="129" spans="1:32" ht="12.75">
      <c r="A129" s="4">
        <v>44229.783176655095</v>
      </c>
      <c r="B129" s="2" t="s">
        <v>970</v>
      </c>
      <c r="C129" s="8">
        <v>22</v>
      </c>
      <c r="D129" s="2" t="s">
        <v>971</v>
      </c>
      <c r="E129" s="2" t="s">
        <v>972</v>
      </c>
      <c r="F129" s="2" t="s">
        <v>72</v>
      </c>
      <c r="G129" s="2" t="s">
        <v>105</v>
      </c>
      <c r="H129" s="2">
        <v>2014</v>
      </c>
      <c r="I129" s="2" t="s">
        <v>106</v>
      </c>
      <c r="J129" s="2" t="s">
        <v>131</v>
      </c>
      <c r="K129" s="2" t="s">
        <v>81</v>
      </c>
      <c r="L129" s="2" t="s">
        <v>91</v>
      </c>
      <c r="M129" s="2" t="s">
        <v>41</v>
      </c>
      <c r="N129" s="2" t="s">
        <v>63</v>
      </c>
      <c r="O129" s="2" t="s">
        <v>43</v>
      </c>
      <c r="P129" s="2" t="s">
        <v>44</v>
      </c>
      <c r="Q129" s="2" t="s">
        <v>45</v>
      </c>
      <c r="R129" s="2" t="s">
        <v>64</v>
      </c>
      <c r="S129" s="2" t="s">
        <v>47</v>
      </c>
      <c r="T129" s="2" t="s">
        <v>48</v>
      </c>
      <c r="U129" s="2" t="s">
        <v>49</v>
      </c>
      <c r="V129" s="2" t="s">
        <v>50</v>
      </c>
      <c r="W129" s="2" t="s">
        <v>81</v>
      </c>
      <c r="X129" s="2" t="s">
        <v>148</v>
      </c>
      <c r="Y129" s="2" t="s">
        <v>122</v>
      </c>
      <c r="Z129" s="2" t="s">
        <v>53</v>
      </c>
      <c r="AA129" s="2" t="s">
        <v>54</v>
      </c>
      <c r="AB129" s="2" t="s">
        <v>973</v>
      </c>
      <c r="AC129" s="2" t="s">
        <v>974</v>
      </c>
      <c r="AD129" s="6" t="s">
        <v>975</v>
      </c>
      <c r="AE129" s="7" t="str">
        <f>HYPERLINK("https://drive.google.com/file/d/1th1eFMYtizNwybIMxaX-IpEccxZv4zMU/view?usp=drivesdk","Gadhe Ajay Dilipआपले प्रमाणपत्र")</f>
        <v>Gadhe Ajay Dilipआपले प्रमाणपत्र</v>
      </c>
      <c r="AF129" s="2" t="s">
        <v>976</v>
      </c>
    </row>
    <row r="130" spans="1:32" ht="12.75">
      <c r="A130" s="4">
        <v>44229.786409872686</v>
      </c>
      <c r="B130" s="2" t="s">
        <v>977</v>
      </c>
      <c r="C130" s="8">
        <v>26</v>
      </c>
      <c r="D130" s="2" t="s">
        <v>978</v>
      </c>
      <c r="E130" s="2" t="s">
        <v>979</v>
      </c>
      <c r="F130" s="2" t="s">
        <v>104</v>
      </c>
      <c r="G130" s="2" t="s">
        <v>105</v>
      </c>
      <c r="H130" s="2">
        <v>2014</v>
      </c>
      <c r="I130" s="2" t="s">
        <v>37</v>
      </c>
      <c r="J130" s="2" t="s">
        <v>73</v>
      </c>
      <c r="K130" s="2" t="s">
        <v>39</v>
      </c>
      <c r="L130" s="2" t="s">
        <v>40</v>
      </c>
      <c r="M130" s="2" t="s">
        <v>41</v>
      </c>
      <c r="N130" s="2" t="s">
        <v>42</v>
      </c>
      <c r="O130" s="2" t="s">
        <v>43</v>
      </c>
      <c r="P130" s="2" t="s">
        <v>44</v>
      </c>
      <c r="Q130" s="2" t="s">
        <v>45</v>
      </c>
      <c r="R130" s="2" t="s">
        <v>81</v>
      </c>
      <c r="S130" s="2" t="s">
        <v>206</v>
      </c>
      <c r="T130" s="2" t="s">
        <v>94</v>
      </c>
      <c r="U130" s="2" t="s">
        <v>110</v>
      </c>
      <c r="V130" s="2" t="s">
        <v>50</v>
      </c>
      <c r="W130" s="2" t="s">
        <v>46</v>
      </c>
      <c r="X130" s="2" t="s">
        <v>51</v>
      </c>
      <c r="Y130" s="2" t="s">
        <v>206</v>
      </c>
      <c r="Z130" s="2" t="s">
        <v>53</v>
      </c>
      <c r="AA130" s="2" t="s">
        <v>54</v>
      </c>
      <c r="AB130" s="2" t="s">
        <v>980</v>
      </c>
      <c r="AC130" s="2" t="s">
        <v>981</v>
      </c>
      <c r="AD130" s="6" t="s">
        <v>982</v>
      </c>
      <c r="AE130" s="7" t="str">
        <f>HYPERLINK("https://drive.google.com/file/d/1Xb5oU7q7RQrby5WbjPJuKY40Br9t36uk/view?usp=drivesdk","Saudagar Anushka Nandkishorआपले प्रमाणपत्र")</f>
        <v>Saudagar Anushka Nandkishorआपले प्रमाणपत्र</v>
      </c>
      <c r="AF130" s="2" t="s">
        <v>983</v>
      </c>
    </row>
    <row r="131" spans="1:32" ht="12.75">
      <c r="A131" s="4">
        <v>44229.789688564815</v>
      </c>
      <c r="B131" s="2" t="s">
        <v>984</v>
      </c>
      <c r="C131" s="8">
        <v>28</v>
      </c>
      <c r="D131" s="2" t="s">
        <v>985</v>
      </c>
      <c r="E131" s="2" t="s">
        <v>986</v>
      </c>
      <c r="F131" s="2" t="s">
        <v>104</v>
      </c>
      <c r="G131" s="2" t="s">
        <v>105</v>
      </c>
      <c r="H131" s="2">
        <v>2014</v>
      </c>
      <c r="I131" s="2" t="s">
        <v>37</v>
      </c>
      <c r="J131" s="2" t="s">
        <v>73</v>
      </c>
      <c r="K131" s="2" t="s">
        <v>39</v>
      </c>
      <c r="L131" s="2" t="s">
        <v>40</v>
      </c>
      <c r="M131" s="2" t="s">
        <v>41</v>
      </c>
      <c r="N131" s="2" t="s">
        <v>42</v>
      </c>
      <c r="O131" s="2" t="s">
        <v>43</v>
      </c>
      <c r="P131" s="2" t="s">
        <v>44</v>
      </c>
      <c r="Q131" s="2" t="s">
        <v>45</v>
      </c>
      <c r="R131" s="2" t="s">
        <v>81</v>
      </c>
      <c r="S131" s="2" t="s">
        <v>206</v>
      </c>
      <c r="T131" s="2" t="s">
        <v>94</v>
      </c>
      <c r="U131" s="2" t="s">
        <v>110</v>
      </c>
      <c r="V131" s="2" t="s">
        <v>50</v>
      </c>
      <c r="W131" s="2" t="s">
        <v>46</v>
      </c>
      <c r="X131" s="2" t="s">
        <v>51</v>
      </c>
      <c r="Y131" s="2" t="s">
        <v>52</v>
      </c>
      <c r="Z131" s="2" t="s">
        <v>53</v>
      </c>
      <c r="AA131" s="2" t="s">
        <v>54</v>
      </c>
      <c r="AB131" s="2" t="s">
        <v>987</v>
      </c>
      <c r="AC131" s="2" t="s">
        <v>988</v>
      </c>
      <c r="AD131" s="6" t="s">
        <v>989</v>
      </c>
      <c r="AE131" s="7" t="str">
        <f>HYPERLINK("https://drive.google.com/file/d/1ELbWXZLitxZ4E-a3AO_2nObC_J_p-Sc3/view?usp=drivesdk","Takali Suraj kantappa आपले प्रमाणपत्र")</f>
        <v>Takali Suraj kantappa आपले प्रमाणपत्र</v>
      </c>
      <c r="AF131" s="2" t="s">
        <v>990</v>
      </c>
    </row>
    <row r="132" spans="1:32" ht="12.75">
      <c r="A132" s="4">
        <v>44229.794016527776</v>
      </c>
      <c r="B132" s="2" t="s">
        <v>991</v>
      </c>
      <c r="C132" s="8">
        <v>26</v>
      </c>
      <c r="D132" s="2" t="s">
        <v>992</v>
      </c>
      <c r="E132" s="2" t="s">
        <v>993</v>
      </c>
      <c r="F132" s="2" t="s">
        <v>104</v>
      </c>
      <c r="G132" s="2" t="s">
        <v>105</v>
      </c>
      <c r="H132" s="2">
        <v>2014</v>
      </c>
      <c r="I132" s="2" t="s">
        <v>37</v>
      </c>
      <c r="J132" s="2" t="s">
        <v>73</v>
      </c>
      <c r="K132" s="2" t="s">
        <v>39</v>
      </c>
      <c r="L132" s="2" t="s">
        <v>40</v>
      </c>
      <c r="M132" s="2" t="s">
        <v>41</v>
      </c>
      <c r="N132" s="2" t="s">
        <v>63</v>
      </c>
      <c r="O132" s="2" t="s">
        <v>43</v>
      </c>
      <c r="P132" s="2" t="s">
        <v>44</v>
      </c>
      <c r="Q132" s="2" t="s">
        <v>45</v>
      </c>
      <c r="R132" s="2" t="s">
        <v>81</v>
      </c>
      <c r="S132" s="2" t="s">
        <v>206</v>
      </c>
      <c r="T132" s="2" t="s">
        <v>94</v>
      </c>
      <c r="U132" s="2" t="s">
        <v>110</v>
      </c>
      <c r="V132" s="2" t="s">
        <v>50</v>
      </c>
      <c r="W132" s="2" t="s">
        <v>81</v>
      </c>
      <c r="X132" s="2" t="s">
        <v>51</v>
      </c>
      <c r="Y132" s="2" t="s">
        <v>52</v>
      </c>
      <c r="Z132" s="2" t="s">
        <v>53</v>
      </c>
      <c r="AA132" s="2" t="s">
        <v>54</v>
      </c>
      <c r="AB132" s="2" t="s">
        <v>994</v>
      </c>
      <c r="AC132" s="2" t="s">
        <v>995</v>
      </c>
      <c r="AD132" s="6" t="s">
        <v>996</v>
      </c>
      <c r="AE132" s="7" t="str">
        <f>HYPERLINK("https://drive.google.com/file/d/1QG8x7lfxYmmcmigVv2LjTgbY3SN4CeC4/view?usp=drivesdk"," Englishआपले प्रमाणपत्र")</f>
        <v xml:space="preserve"> Englishआपले प्रमाणपत्र</v>
      </c>
      <c r="AF132" s="2" t="s">
        <v>997</v>
      </c>
    </row>
    <row r="133" spans="1:32" ht="12.75">
      <c r="A133" s="4">
        <v>44229.794630659722</v>
      </c>
      <c r="B133" s="2" t="s">
        <v>998</v>
      </c>
      <c r="C133" s="8">
        <v>26</v>
      </c>
      <c r="D133" s="2" t="s">
        <v>999</v>
      </c>
      <c r="E133" s="2" t="s">
        <v>1000</v>
      </c>
      <c r="F133" s="2" t="s">
        <v>104</v>
      </c>
      <c r="G133" s="2" t="s">
        <v>105</v>
      </c>
      <c r="H133" s="2">
        <v>2014</v>
      </c>
      <c r="I133" s="2" t="s">
        <v>37</v>
      </c>
      <c r="J133" s="2" t="s">
        <v>73</v>
      </c>
      <c r="K133" s="2" t="s">
        <v>39</v>
      </c>
      <c r="L133" s="2" t="s">
        <v>40</v>
      </c>
      <c r="M133" s="2" t="s">
        <v>41</v>
      </c>
      <c r="N133" s="2" t="s">
        <v>42</v>
      </c>
      <c r="O133" s="2" t="s">
        <v>43</v>
      </c>
      <c r="P133" s="2" t="s">
        <v>44</v>
      </c>
      <c r="Q133" s="2" t="s">
        <v>45</v>
      </c>
      <c r="R133" s="2" t="s">
        <v>81</v>
      </c>
      <c r="S133" s="2" t="s">
        <v>206</v>
      </c>
      <c r="T133" s="2" t="s">
        <v>94</v>
      </c>
      <c r="U133" s="2" t="s">
        <v>110</v>
      </c>
      <c r="V133" s="2" t="s">
        <v>50</v>
      </c>
      <c r="W133" s="2" t="s">
        <v>46</v>
      </c>
      <c r="X133" s="2" t="s">
        <v>51</v>
      </c>
      <c r="Y133" s="2" t="s">
        <v>93</v>
      </c>
      <c r="Z133" s="2" t="s">
        <v>53</v>
      </c>
      <c r="AA133" s="2" t="s">
        <v>54</v>
      </c>
      <c r="AB133" s="2" t="s">
        <v>1001</v>
      </c>
      <c r="AC133" s="2" t="s">
        <v>1002</v>
      </c>
      <c r="AD133" s="6" t="s">
        <v>1003</v>
      </c>
      <c r="AE133" s="7" t="str">
        <f>HYPERLINK("https://drive.google.com/file/d/1-0jiYLX7pG03u6ElnTX2B7_eZVUXSeAr/view?usp=drivesdk","शेटे राहुल बाबासाहेबआपले प्रमाणपत्र")</f>
        <v>शेटे राहुल बाबासाहेबआपले प्रमाणपत्र</v>
      </c>
      <c r="AF133" s="2" t="s">
        <v>1004</v>
      </c>
    </row>
    <row r="134" spans="1:32" ht="12.75">
      <c r="A134" s="4">
        <v>44229.797253020835</v>
      </c>
      <c r="B134" s="2" t="s">
        <v>1005</v>
      </c>
      <c r="C134" s="8">
        <v>28</v>
      </c>
      <c r="D134" s="2" t="s">
        <v>1006</v>
      </c>
      <c r="E134" s="2" t="s">
        <v>1007</v>
      </c>
      <c r="F134" s="2" t="s">
        <v>104</v>
      </c>
      <c r="G134" s="2" t="s">
        <v>105</v>
      </c>
      <c r="H134" s="2">
        <v>2014</v>
      </c>
      <c r="I134" s="2" t="s">
        <v>37</v>
      </c>
      <c r="J134" s="2" t="s">
        <v>73</v>
      </c>
      <c r="K134" s="2" t="s">
        <v>39</v>
      </c>
      <c r="L134" s="2" t="s">
        <v>40</v>
      </c>
      <c r="M134" s="2" t="s">
        <v>41</v>
      </c>
      <c r="N134" s="2" t="s">
        <v>42</v>
      </c>
      <c r="O134" s="2" t="s">
        <v>43</v>
      </c>
      <c r="P134" s="2" t="s">
        <v>44</v>
      </c>
      <c r="Q134" s="2" t="s">
        <v>45</v>
      </c>
      <c r="R134" s="2" t="s">
        <v>81</v>
      </c>
      <c r="S134" s="2" t="s">
        <v>206</v>
      </c>
      <c r="T134" s="2" t="s">
        <v>94</v>
      </c>
      <c r="U134" s="2" t="s">
        <v>110</v>
      </c>
      <c r="V134" s="2" t="s">
        <v>50</v>
      </c>
      <c r="W134" s="2" t="s">
        <v>46</v>
      </c>
      <c r="X134" s="2" t="s">
        <v>51</v>
      </c>
      <c r="Y134" s="2" t="s">
        <v>52</v>
      </c>
      <c r="Z134" s="2" t="s">
        <v>53</v>
      </c>
      <c r="AA134" s="2" t="s">
        <v>54</v>
      </c>
      <c r="AB134" s="2" t="s">
        <v>1008</v>
      </c>
      <c r="AC134" s="2" t="s">
        <v>1009</v>
      </c>
      <c r="AD134" s="6" t="s">
        <v>1010</v>
      </c>
      <c r="AE134" s="7" t="str">
        <f>HYPERLINK("https://drive.google.com/file/d/1ItuLbnT_ELQsJyssp0aa6M-4FQP0eAhT/view?usp=drivesdk","शिंदे पल्लवी जगदीशआपले प्रमाणपत्र")</f>
        <v>शिंदे पल्लवी जगदीशआपले प्रमाणपत्र</v>
      </c>
      <c r="AF134" s="2" t="s">
        <v>1011</v>
      </c>
    </row>
    <row r="135" spans="1:32" ht="12.75">
      <c r="A135" s="4">
        <v>44229.797774270832</v>
      </c>
      <c r="B135" s="2" t="s">
        <v>1012</v>
      </c>
      <c r="C135" s="8">
        <v>28</v>
      </c>
      <c r="D135" s="2" t="s">
        <v>1013</v>
      </c>
      <c r="E135" s="2" t="s">
        <v>1014</v>
      </c>
      <c r="F135" s="2" t="s">
        <v>104</v>
      </c>
      <c r="G135" s="2" t="s">
        <v>105</v>
      </c>
      <c r="H135" s="2">
        <v>2014</v>
      </c>
      <c r="I135" s="2" t="s">
        <v>37</v>
      </c>
      <c r="J135" s="2" t="s">
        <v>73</v>
      </c>
      <c r="K135" s="2" t="s">
        <v>39</v>
      </c>
      <c r="L135" s="2" t="s">
        <v>40</v>
      </c>
      <c r="M135" s="2" t="s">
        <v>41</v>
      </c>
      <c r="N135" s="2" t="s">
        <v>42</v>
      </c>
      <c r="O135" s="2" t="s">
        <v>43</v>
      </c>
      <c r="P135" s="2" t="s">
        <v>44</v>
      </c>
      <c r="Q135" s="2" t="s">
        <v>45</v>
      </c>
      <c r="R135" s="2" t="s">
        <v>81</v>
      </c>
      <c r="S135" s="2" t="s">
        <v>206</v>
      </c>
      <c r="T135" s="2" t="s">
        <v>94</v>
      </c>
      <c r="U135" s="2" t="s">
        <v>110</v>
      </c>
      <c r="V135" s="2" t="s">
        <v>50</v>
      </c>
      <c r="W135" s="2" t="s">
        <v>46</v>
      </c>
      <c r="X135" s="2" t="s">
        <v>51</v>
      </c>
      <c r="Y135" s="2" t="s">
        <v>52</v>
      </c>
      <c r="Z135" s="2" t="s">
        <v>53</v>
      </c>
      <c r="AA135" s="2" t="s">
        <v>54</v>
      </c>
      <c r="AB135" s="2" t="s">
        <v>1015</v>
      </c>
      <c r="AC135" s="2" t="s">
        <v>1016</v>
      </c>
      <c r="AD135" s="6" t="s">
        <v>1017</v>
      </c>
      <c r="AE135" s="7" t="str">
        <f>HYPERLINK("https://drive.google.com/file/d/1YCmVpnZFH8W70E4maSgZak7KVhZrk5XH/view?usp=drivesdk","Todmal Bhagwati Sanjayआपले प्रमाणपत्र")</f>
        <v>Todmal Bhagwati Sanjayआपले प्रमाणपत्र</v>
      </c>
      <c r="AF135" s="2" t="s">
        <v>1018</v>
      </c>
    </row>
    <row r="136" spans="1:32" ht="12.75">
      <c r="A136" s="4">
        <v>44229.798030532409</v>
      </c>
      <c r="B136" s="2" t="s">
        <v>1019</v>
      </c>
      <c r="C136" s="8">
        <v>30</v>
      </c>
      <c r="D136" s="2" t="s">
        <v>577</v>
      </c>
      <c r="E136" s="2" t="s">
        <v>1020</v>
      </c>
      <c r="F136" s="2" t="s">
        <v>104</v>
      </c>
      <c r="G136" s="2" t="s">
        <v>105</v>
      </c>
      <c r="H136" s="2">
        <v>2014</v>
      </c>
      <c r="I136" s="2" t="s">
        <v>37</v>
      </c>
      <c r="J136" s="2" t="s">
        <v>73</v>
      </c>
      <c r="K136" s="2" t="s">
        <v>39</v>
      </c>
      <c r="L136" s="2" t="s">
        <v>40</v>
      </c>
      <c r="M136" s="2" t="s">
        <v>41</v>
      </c>
      <c r="N136" s="2" t="s">
        <v>42</v>
      </c>
      <c r="O136" s="2" t="s">
        <v>43</v>
      </c>
      <c r="P136" s="2" t="s">
        <v>44</v>
      </c>
      <c r="Q136" s="2" t="s">
        <v>45</v>
      </c>
      <c r="R136" s="2" t="s">
        <v>81</v>
      </c>
      <c r="S136" s="2" t="s">
        <v>206</v>
      </c>
      <c r="T136" s="2" t="s">
        <v>94</v>
      </c>
      <c r="U136" s="2" t="s">
        <v>110</v>
      </c>
      <c r="V136" s="2" t="s">
        <v>50</v>
      </c>
      <c r="W136" s="2" t="s">
        <v>37</v>
      </c>
      <c r="X136" s="2" t="s">
        <v>51</v>
      </c>
      <c r="Y136" s="2" t="s">
        <v>52</v>
      </c>
      <c r="Z136" s="2" t="s">
        <v>53</v>
      </c>
      <c r="AA136" s="2" t="s">
        <v>54</v>
      </c>
      <c r="AB136" s="2" t="s">
        <v>1021</v>
      </c>
      <c r="AC136" s="2" t="s">
        <v>1022</v>
      </c>
      <c r="AD136" s="6" t="s">
        <v>1023</v>
      </c>
      <c r="AE136" s="7" t="str">
        <f>HYPERLINK("https://drive.google.com/file/d/1ZCYP_Evp1NXn6U1__0LQ8Bq50x8Erddd/view?usp=drivesdk","मराठीआपले प्रमाणपत्र")</f>
        <v>मराठीआपले प्रमाणपत्र</v>
      </c>
      <c r="AF136" s="2" t="s">
        <v>1024</v>
      </c>
    </row>
    <row r="137" spans="1:32" ht="12.75">
      <c r="A137" s="4">
        <v>44229.801518460648</v>
      </c>
      <c r="B137" s="2" t="s">
        <v>1025</v>
      </c>
      <c r="C137" s="8">
        <v>28</v>
      </c>
      <c r="D137" s="2" t="s">
        <v>1026</v>
      </c>
      <c r="E137" s="2" t="s">
        <v>1027</v>
      </c>
      <c r="F137" s="2" t="s">
        <v>104</v>
      </c>
      <c r="G137" s="2" t="s">
        <v>105</v>
      </c>
      <c r="H137" s="2">
        <v>2014</v>
      </c>
      <c r="I137" s="2" t="s">
        <v>37</v>
      </c>
      <c r="J137" s="2" t="s">
        <v>73</v>
      </c>
      <c r="K137" s="2" t="s">
        <v>39</v>
      </c>
      <c r="L137" s="2" t="s">
        <v>40</v>
      </c>
      <c r="M137" s="2" t="s">
        <v>41</v>
      </c>
      <c r="N137" s="2" t="s">
        <v>42</v>
      </c>
      <c r="O137" s="2" t="s">
        <v>43</v>
      </c>
      <c r="P137" s="2" t="s">
        <v>44</v>
      </c>
      <c r="Q137" s="2" t="s">
        <v>45</v>
      </c>
      <c r="R137" s="2" t="s">
        <v>81</v>
      </c>
      <c r="S137" s="2" t="s">
        <v>206</v>
      </c>
      <c r="T137" s="2" t="s">
        <v>94</v>
      </c>
      <c r="U137" s="2" t="s">
        <v>110</v>
      </c>
      <c r="V137" s="2" t="s">
        <v>50</v>
      </c>
      <c r="W137" s="2" t="s">
        <v>46</v>
      </c>
      <c r="X137" s="2" t="s">
        <v>51</v>
      </c>
      <c r="Y137" s="2" t="s">
        <v>52</v>
      </c>
      <c r="Z137" s="2" t="s">
        <v>53</v>
      </c>
      <c r="AA137" s="2" t="s">
        <v>54</v>
      </c>
      <c r="AB137" s="2" t="s">
        <v>1028</v>
      </c>
      <c r="AC137" s="2" t="s">
        <v>1029</v>
      </c>
      <c r="AD137" s="6" t="s">
        <v>1030</v>
      </c>
      <c r="AE137" s="7" t="str">
        <f>HYPERLINK("https://drive.google.com/file/d/1OUBAgCI0toKDYUVnLO_oiyGflTl7g8uM/view?usp=drivesdk","Saudagar Vaishnavi sanjaykumarआपले प्रमाणपत्र")</f>
        <v>Saudagar Vaishnavi sanjaykumarआपले प्रमाणपत्र</v>
      </c>
      <c r="AF137" s="2" t="s">
        <v>1031</v>
      </c>
    </row>
    <row r="138" spans="1:32" ht="12.75">
      <c r="A138" s="4">
        <v>44229.806314409725</v>
      </c>
      <c r="B138" s="2" t="s">
        <v>1032</v>
      </c>
      <c r="C138" s="8">
        <v>10</v>
      </c>
      <c r="D138" s="2" t="s">
        <v>1033</v>
      </c>
      <c r="E138" s="2" t="s">
        <v>1034</v>
      </c>
      <c r="F138" s="2" t="s">
        <v>72</v>
      </c>
      <c r="G138" s="2" t="s">
        <v>105</v>
      </c>
      <c r="H138" s="2">
        <v>2014</v>
      </c>
      <c r="I138" s="2" t="s">
        <v>46</v>
      </c>
      <c r="J138" s="2" t="s">
        <v>131</v>
      </c>
      <c r="K138" s="2" t="s">
        <v>81</v>
      </c>
      <c r="L138" s="2" t="s">
        <v>91</v>
      </c>
      <c r="M138" s="2" t="s">
        <v>107</v>
      </c>
      <c r="N138" s="2" t="s">
        <v>63</v>
      </c>
      <c r="O138" s="2" t="s">
        <v>43</v>
      </c>
      <c r="P138" s="2" t="s">
        <v>120</v>
      </c>
      <c r="Q138" s="2" t="s">
        <v>77</v>
      </c>
      <c r="R138" s="2" t="s">
        <v>64</v>
      </c>
      <c r="S138" s="2" t="s">
        <v>47</v>
      </c>
      <c r="T138" s="2" t="s">
        <v>48</v>
      </c>
      <c r="U138" s="2" t="s">
        <v>80</v>
      </c>
      <c r="V138" s="2" t="s">
        <v>95</v>
      </c>
      <c r="W138" s="2" t="s">
        <v>46</v>
      </c>
      <c r="X138" s="2" t="s">
        <v>148</v>
      </c>
      <c r="Y138" s="2" t="s">
        <v>93</v>
      </c>
      <c r="Z138" s="2" t="s">
        <v>149</v>
      </c>
      <c r="AA138" s="2" t="s">
        <v>54</v>
      </c>
      <c r="AB138" s="2" t="s">
        <v>1035</v>
      </c>
      <c r="AC138" s="2" t="s">
        <v>1036</v>
      </c>
      <c r="AD138" s="6" t="s">
        <v>1037</v>
      </c>
      <c r="AE138" s="7" t="str">
        <f>HYPERLINK("https://drive.google.com/file/d/1AULiiycFWisDf_XhKmgBByiFboZQ6VFq/view?usp=drivesdk","Gaurav Ajit Todmalआपले प्रमाणपत्र")</f>
        <v>Gaurav Ajit Todmalआपले प्रमाणपत्र</v>
      </c>
      <c r="AF138" s="2" t="s">
        <v>1038</v>
      </c>
    </row>
    <row r="139" spans="1:32" ht="12.75">
      <c r="A139" s="4">
        <v>44229.807769363426</v>
      </c>
      <c r="B139" s="2" t="s">
        <v>1039</v>
      </c>
      <c r="C139" s="8">
        <v>26</v>
      </c>
      <c r="D139" s="2" t="s">
        <v>1040</v>
      </c>
      <c r="E139" s="2" t="s">
        <v>1041</v>
      </c>
      <c r="F139" s="2" t="s">
        <v>104</v>
      </c>
      <c r="G139" s="2" t="s">
        <v>105</v>
      </c>
      <c r="H139" s="2">
        <v>2014</v>
      </c>
      <c r="I139" s="2" t="s">
        <v>81</v>
      </c>
      <c r="J139" s="2" t="s">
        <v>73</v>
      </c>
      <c r="K139" s="2" t="s">
        <v>39</v>
      </c>
      <c r="L139" s="2" t="s">
        <v>40</v>
      </c>
      <c r="M139" s="2" t="s">
        <v>41</v>
      </c>
      <c r="N139" s="2" t="s">
        <v>42</v>
      </c>
      <c r="O139" s="2" t="s">
        <v>43</v>
      </c>
      <c r="P139" s="2" t="s">
        <v>44</v>
      </c>
      <c r="Q139" s="2" t="s">
        <v>45</v>
      </c>
      <c r="R139" s="2" t="s">
        <v>81</v>
      </c>
      <c r="S139" s="2" t="s">
        <v>93</v>
      </c>
      <c r="T139" s="2" t="s">
        <v>94</v>
      </c>
      <c r="U139" s="2" t="s">
        <v>110</v>
      </c>
      <c r="V139" s="2" t="s">
        <v>50</v>
      </c>
      <c r="W139" s="2" t="s">
        <v>46</v>
      </c>
      <c r="X139" s="2" t="s">
        <v>51</v>
      </c>
      <c r="Y139" s="2" t="s">
        <v>52</v>
      </c>
      <c r="Z139" s="2" t="s">
        <v>53</v>
      </c>
      <c r="AA139" s="2" t="s">
        <v>54</v>
      </c>
      <c r="AB139" s="2" t="s">
        <v>1042</v>
      </c>
      <c r="AC139" s="2" t="s">
        <v>1043</v>
      </c>
      <c r="AD139" s="6" t="s">
        <v>1044</v>
      </c>
      <c r="AE139" s="7" t="str">
        <f>HYPERLINK("https://drive.google.com/file/d/1fYpVtTR3yzdAigVXSwuep592JntTIbnu/view?usp=drivesdk","  अंजली ज्ञानेश्वर सोनवणेआपले प्रमाणपत्र")</f>
        <v xml:space="preserve">  अंजली ज्ञानेश्वर सोनवणेआपले प्रमाणपत्र</v>
      </c>
      <c r="AF139" s="2" t="s">
        <v>1045</v>
      </c>
    </row>
    <row r="140" spans="1:32" ht="12.75">
      <c r="A140" s="4">
        <v>44229.809197048613</v>
      </c>
      <c r="B140" s="2" t="s">
        <v>1046</v>
      </c>
      <c r="C140" s="8">
        <v>18</v>
      </c>
      <c r="D140" s="2" t="s">
        <v>1047</v>
      </c>
      <c r="E140" s="2" t="s">
        <v>1048</v>
      </c>
      <c r="F140" s="2" t="s">
        <v>104</v>
      </c>
      <c r="G140" s="2" t="s">
        <v>105</v>
      </c>
      <c r="H140" s="2">
        <v>2014</v>
      </c>
      <c r="I140" s="2" t="s">
        <v>106</v>
      </c>
      <c r="J140" s="2" t="s">
        <v>131</v>
      </c>
      <c r="K140" s="2" t="s">
        <v>39</v>
      </c>
      <c r="L140" s="2" t="s">
        <v>91</v>
      </c>
      <c r="M140" s="2" t="s">
        <v>41</v>
      </c>
      <c r="N140" s="2" t="s">
        <v>63</v>
      </c>
      <c r="O140" s="2" t="s">
        <v>92</v>
      </c>
      <c r="P140" s="2" t="s">
        <v>76</v>
      </c>
      <c r="Q140" s="2" t="s">
        <v>45</v>
      </c>
      <c r="R140" s="2" t="s">
        <v>46</v>
      </c>
      <c r="S140" s="2" t="s">
        <v>206</v>
      </c>
      <c r="T140" s="2" t="s">
        <v>48</v>
      </c>
      <c r="U140" s="2" t="s">
        <v>132</v>
      </c>
      <c r="V140" s="2" t="s">
        <v>50</v>
      </c>
      <c r="W140" s="2" t="s">
        <v>106</v>
      </c>
      <c r="X140" s="2" t="s">
        <v>148</v>
      </c>
      <c r="Y140" s="2" t="s">
        <v>122</v>
      </c>
      <c r="Z140" s="2" t="s">
        <v>53</v>
      </c>
      <c r="AA140" s="2" t="s">
        <v>54</v>
      </c>
      <c r="AB140" s="2" t="s">
        <v>1049</v>
      </c>
      <c r="AC140" s="2" t="s">
        <v>1050</v>
      </c>
      <c r="AD140" s="6" t="s">
        <v>1051</v>
      </c>
      <c r="AE140" s="7" t="str">
        <f>HYPERLINK("https://drive.google.com/file/d/1MfPbiXbyp0lh9SrOkhzh8RhnKn01vwSY/view?usp=drivesdk","हो मला प्रमाणपत्र हवे आहेआपले प्रमाणपत्र")</f>
        <v>हो मला प्रमाणपत्र हवे आहेआपले प्रमाणपत्र</v>
      </c>
      <c r="AF140" s="2" t="s">
        <v>1052</v>
      </c>
    </row>
    <row r="141" spans="1:32" ht="12.75">
      <c r="A141" s="4">
        <v>44229.810890879628</v>
      </c>
      <c r="B141" s="2" t="s">
        <v>1053</v>
      </c>
      <c r="C141" s="8">
        <v>8</v>
      </c>
      <c r="D141" s="2" t="s">
        <v>1054</v>
      </c>
      <c r="E141" s="2" t="s">
        <v>1055</v>
      </c>
      <c r="F141" s="2" t="s">
        <v>104</v>
      </c>
      <c r="G141" s="2" t="s">
        <v>105</v>
      </c>
      <c r="H141" s="2">
        <v>2015</v>
      </c>
      <c r="I141" s="2" t="s">
        <v>106</v>
      </c>
      <c r="J141" s="2" t="s">
        <v>73</v>
      </c>
      <c r="K141" s="2" t="s">
        <v>81</v>
      </c>
      <c r="L141" s="2" t="s">
        <v>40</v>
      </c>
      <c r="M141" s="2" t="s">
        <v>41</v>
      </c>
      <c r="N141" s="2" t="s">
        <v>108</v>
      </c>
      <c r="O141" s="2" t="s">
        <v>92</v>
      </c>
      <c r="P141" s="2" t="s">
        <v>76</v>
      </c>
      <c r="Q141" s="2" t="s">
        <v>363</v>
      </c>
      <c r="R141" s="2" t="s">
        <v>81</v>
      </c>
      <c r="S141" s="2" t="s">
        <v>93</v>
      </c>
      <c r="T141" s="2" t="s">
        <v>48</v>
      </c>
      <c r="U141" s="2" t="s">
        <v>110</v>
      </c>
      <c r="V141" s="2" t="s">
        <v>95</v>
      </c>
      <c r="W141" s="2" t="s">
        <v>46</v>
      </c>
      <c r="X141" s="2" t="s">
        <v>189</v>
      </c>
      <c r="Y141" s="2" t="s">
        <v>206</v>
      </c>
      <c r="Z141" s="2" t="s">
        <v>111</v>
      </c>
      <c r="AA141" s="2" t="s">
        <v>54</v>
      </c>
      <c r="AB141" s="2" t="s">
        <v>1056</v>
      </c>
      <c r="AC141" s="2" t="s">
        <v>1057</v>
      </c>
      <c r="AD141" s="6" t="s">
        <v>1058</v>
      </c>
      <c r="AE141" s="7" t="str">
        <f>HYPERLINK("https://drive.google.com/file/d/1VY1p1OjGdH1Nuz14xNhlv_h6DPPDXAoO/view?usp=drivesdk","Ashwini dolas आपले प्रमाणपत्र")</f>
        <v>Ashwini dolas आपले प्रमाणपत्र</v>
      </c>
      <c r="AF141" s="2" t="s">
        <v>1059</v>
      </c>
    </row>
    <row r="142" spans="1:32" ht="12.75">
      <c r="A142" s="4">
        <v>44229.811669814815</v>
      </c>
      <c r="B142" s="2" t="s">
        <v>1060</v>
      </c>
      <c r="C142" s="8">
        <v>28</v>
      </c>
      <c r="D142" s="2" t="s">
        <v>1061</v>
      </c>
      <c r="E142" s="2" t="s">
        <v>1062</v>
      </c>
      <c r="F142" s="2" t="s">
        <v>104</v>
      </c>
      <c r="G142" s="2" t="s">
        <v>105</v>
      </c>
      <c r="H142" s="2">
        <v>2014</v>
      </c>
      <c r="I142" s="2" t="s">
        <v>37</v>
      </c>
      <c r="J142" s="2" t="s">
        <v>73</v>
      </c>
      <c r="K142" s="2" t="s">
        <v>39</v>
      </c>
      <c r="L142" s="2" t="s">
        <v>40</v>
      </c>
      <c r="M142" s="2" t="s">
        <v>41</v>
      </c>
      <c r="N142" s="2" t="s">
        <v>42</v>
      </c>
      <c r="O142" s="2" t="s">
        <v>43</v>
      </c>
      <c r="P142" s="2" t="s">
        <v>44</v>
      </c>
      <c r="Q142" s="2" t="s">
        <v>45</v>
      </c>
      <c r="R142" s="2" t="s">
        <v>81</v>
      </c>
      <c r="S142" s="2" t="s">
        <v>206</v>
      </c>
      <c r="T142" s="2" t="s">
        <v>94</v>
      </c>
      <c r="U142" s="2" t="s">
        <v>110</v>
      </c>
      <c r="V142" s="2" t="s">
        <v>50</v>
      </c>
      <c r="W142" s="2" t="s">
        <v>46</v>
      </c>
      <c r="X142" s="2" t="s">
        <v>51</v>
      </c>
      <c r="Y142" s="2" t="s">
        <v>52</v>
      </c>
      <c r="Z142" s="2" t="s">
        <v>53</v>
      </c>
      <c r="AA142" s="2" t="s">
        <v>54</v>
      </c>
      <c r="AB142" s="2" t="s">
        <v>1063</v>
      </c>
      <c r="AC142" s="2" t="s">
        <v>1064</v>
      </c>
      <c r="AD142" s="6" t="s">
        <v>1065</v>
      </c>
      <c r="AE142" s="7" t="str">
        <f>HYPERLINK("https://drive.google.com/file/d/1HxacrjxlMl0gQhQBGxhV2yRNXerWIP1n/view?usp=drivesdk","SATHE SOMNATH VIJAYआपले प्रमाणपत्र")</f>
        <v>SATHE SOMNATH VIJAYआपले प्रमाणपत्र</v>
      </c>
      <c r="AF142" s="2" t="s">
        <v>1066</v>
      </c>
    </row>
    <row r="143" spans="1:32" ht="12.75">
      <c r="A143" s="4">
        <v>44229.811975717588</v>
      </c>
      <c r="B143" s="2" t="s">
        <v>1067</v>
      </c>
      <c r="C143" s="8">
        <v>26</v>
      </c>
      <c r="D143" s="2" t="s">
        <v>1068</v>
      </c>
      <c r="E143" s="2" t="s">
        <v>822</v>
      </c>
      <c r="F143" s="2" t="s">
        <v>180</v>
      </c>
      <c r="G143" s="2" t="s">
        <v>105</v>
      </c>
      <c r="H143" s="2">
        <v>2014</v>
      </c>
      <c r="I143" s="2" t="s">
        <v>37</v>
      </c>
      <c r="J143" s="2" t="s">
        <v>73</v>
      </c>
      <c r="K143" s="2" t="s">
        <v>39</v>
      </c>
      <c r="L143" s="2" t="s">
        <v>40</v>
      </c>
      <c r="M143" s="2" t="s">
        <v>41</v>
      </c>
      <c r="N143" s="2" t="s">
        <v>63</v>
      </c>
      <c r="O143" s="2" t="s">
        <v>43</v>
      </c>
      <c r="P143" s="2" t="s">
        <v>44</v>
      </c>
      <c r="Q143" s="2" t="s">
        <v>45</v>
      </c>
      <c r="R143" s="2" t="s">
        <v>81</v>
      </c>
      <c r="S143" s="2" t="s">
        <v>206</v>
      </c>
      <c r="T143" s="2" t="s">
        <v>94</v>
      </c>
      <c r="U143" s="2" t="s">
        <v>110</v>
      </c>
      <c r="V143" s="2" t="s">
        <v>50</v>
      </c>
      <c r="W143" s="2" t="s">
        <v>81</v>
      </c>
      <c r="X143" s="2" t="s">
        <v>51</v>
      </c>
      <c r="Y143" s="2" t="s">
        <v>52</v>
      </c>
      <c r="Z143" s="2" t="s">
        <v>53</v>
      </c>
      <c r="AA143" s="2" t="s">
        <v>54</v>
      </c>
      <c r="AB143" s="2" t="s">
        <v>1069</v>
      </c>
      <c r="AC143" s="2" t="s">
        <v>1070</v>
      </c>
      <c r="AD143" s="6" t="s">
        <v>1071</v>
      </c>
      <c r="AE143" s="7" t="str">
        <f>HYPERLINK("https://drive.google.com/file/d/1ux629HvoPJfK4CtMi2v2DN6owzp3Nt9T/view?usp=drivesdk","निलेश विजय लांबे आपले प्रमाणपत्र")</f>
        <v>निलेश विजय लांबे आपले प्रमाणपत्र</v>
      </c>
      <c r="AF143" s="2" t="s">
        <v>1072</v>
      </c>
    </row>
    <row r="144" spans="1:32" ht="12.75">
      <c r="A144" s="4">
        <v>44229.816404733792</v>
      </c>
      <c r="B144" s="2" t="s">
        <v>1073</v>
      </c>
      <c r="C144" s="8">
        <v>28</v>
      </c>
      <c r="D144" s="2" t="s">
        <v>1074</v>
      </c>
      <c r="E144" s="2" t="s">
        <v>1075</v>
      </c>
      <c r="F144" s="2" t="s">
        <v>104</v>
      </c>
      <c r="G144" s="2" t="s">
        <v>105</v>
      </c>
      <c r="H144" s="2">
        <v>2014</v>
      </c>
      <c r="I144" s="2" t="s">
        <v>37</v>
      </c>
      <c r="J144" s="2" t="s">
        <v>73</v>
      </c>
      <c r="K144" s="2" t="s">
        <v>39</v>
      </c>
      <c r="L144" s="2" t="s">
        <v>40</v>
      </c>
      <c r="M144" s="2" t="s">
        <v>41</v>
      </c>
      <c r="N144" s="2" t="s">
        <v>42</v>
      </c>
      <c r="O144" s="2" t="s">
        <v>43</v>
      </c>
      <c r="P144" s="2" t="s">
        <v>44</v>
      </c>
      <c r="Q144" s="2" t="s">
        <v>45</v>
      </c>
      <c r="R144" s="2" t="s">
        <v>81</v>
      </c>
      <c r="S144" s="2" t="s">
        <v>206</v>
      </c>
      <c r="T144" s="2" t="s">
        <v>94</v>
      </c>
      <c r="U144" s="2" t="s">
        <v>110</v>
      </c>
      <c r="V144" s="2" t="s">
        <v>50</v>
      </c>
      <c r="W144" s="2" t="s">
        <v>46</v>
      </c>
      <c r="X144" s="2" t="s">
        <v>51</v>
      </c>
      <c r="Y144" s="2" t="s">
        <v>52</v>
      </c>
      <c r="Z144" s="2" t="s">
        <v>53</v>
      </c>
      <c r="AA144" s="2" t="s">
        <v>54</v>
      </c>
      <c r="AB144" s="2" t="s">
        <v>1076</v>
      </c>
      <c r="AC144" s="2" t="s">
        <v>1077</v>
      </c>
      <c r="AD144" s="6" t="s">
        <v>1078</v>
      </c>
      <c r="AE144" s="7" t="str">
        <f>HYPERLINK("https://drive.google.com/file/d/1ekkhyirnL_fTEecu9UvtdqeK9b7gP1E1/view?usp=drivesdk","Payal Dilip Jadhavआपले प्रमाणपत्र")</f>
        <v>Payal Dilip Jadhavआपले प्रमाणपत्र</v>
      </c>
      <c r="AF144" s="2" t="s">
        <v>1079</v>
      </c>
    </row>
    <row r="145" spans="1:32" ht="12.75">
      <c r="A145" s="4">
        <v>44229.822146041668</v>
      </c>
      <c r="B145" s="2" t="s">
        <v>1080</v>
      </c>
      <c r="C145" s="8">
        <v>28</v>
      </c>
      <c r="D145" s="2" t="s">
        <v>1081</v>
      </c>
      <c r="E145" s="2" t="s">
        <v>1062</v>
      </c>
      <c r="F145" s="2" t="s">
        <v>104</v>
      </c>
      <c r="G145" s="2" t="s">
        <v>105</v>
      </c>
      <c r="H145" s="2">
        <v>2014</v>
      </c>
      <c r="I145" s="2" t="s">
        <v>37</v>
      </c>
      <c r="J145" s="2" t="s">
        <v>73</v>
      </c>
      <c r="K145" s="2" t="s">
        <v>39</v>
      </c>
      <c r="L145" s="2" t="s">
        <v>40</v>
      </c>
      <c r="M145" s="2" t="s">
        <v>41</v>
      </c>
      <c r="N145" s="2" t="s">
        <v>42</v>
      </c>
      <c r="O145" s="2" t="s">
        <v>43</v>
      </c>
      <c r="P145" s="2" t="s">
        <v>44</v>
      </c>
      <c r="Q145" s="2" t="s">
        <v>45</v>
      </c>
      <c r="R145" s="2" t="s">
        <v>81</v>
      </c>
      <c r="S145" s="2" t="s">
        <v>206</v>
      </c>
      <c r="T145" s="2" t="s">
        <v>94</v>
      </c>
      <c r="U145" s="2" t="s">
        <v>110</v>
      </c>
      <c r="V145" s="2" t="s">
        <v>50</v>
      </c>
      <c r="W145" s="2" t="s">
        <v>46</v>
      </c>
      <c r="X145" s="2" t="s">
        <v>51</v>
      </c>
      <c r="Y145" s="2" t="s">
        <v>52</v>
      </c>
      <c r="Z145" s="2" t="s">
        <v>53</v>
      </c>
      <c r="AA145" s="2" t="s">
        <v>54</v>
      </c>
      <c r="AB145" s="2" t="s">
        <v>1082</v>
      </c>
      <c r="AC145" s="2" t="s">
        <v>1083</v>
      </c>
      <c r="AD145" s="6" t="s">
        <v>1084</v>
      </c>
      <c r="AE145" s="7" t="str">
        <f>HYPERLINK("https://drive.google.com/file/d/1TFhGw6XVVcLfmozFdkv1YBI_uO83lrRn/view?usp=drivesdk","साठे सोमनाथ विजय.आपले प्रमाणपत्र")</f>
        <v>साठे सोमनाथ विजय.आपले प्रमाणपत्र</v>
      </c>
      <c r="AF145" s="2" t="s">
        <v>1085</v>
      </c>
    </row>
    <row r="146" spans="1:32" ht="12.75">
      <c r="A146" s="4">
        <v>44229.822983935184</v>
      </c>
      <c r="B146" s="2" t="s">
        <v>1086</v>
      </c>
      <c r="C146" s="8">
        <v>26</v>
      </c>
      <c r="D146" s="2" t="s">
        <v>1087</v>
      </c>
      <c r="E146" s="2" t="s">
        <v>1088</v>
      </c>
      <c r="F146" s="2" t="s">
        <v>104</v>
      </c>
      <c r="G146" s="2" t="s">
        <v>105</v>
      </c>
      <c r="H146" s="2">
        <v>2014</v>
      </c>
      <c r="I146" s="2" t="s">
        <v>37</v>
      </c>
      <c r="J146" s="2" t="s">
        <v>73</v>
      </c>
      <c r="K146" s="2" t="s">
        <v>39</v>
      </c>
      <c r="L146" s="2" t="s">
        <v>40</v>
      </c>
      <c r="M146" s="2" t="s">
        <v>41</v>
      </c>
      <c r="N146" s="2" t="s">
        <v>42</v>
      </c>
      <c r="O146" s="2" t="s">
        <v>43</v>
      </c>
      <c r="P146" s="2" t="s">
        <v>44</v>
      </c>
      <c r="Q146" s="2" t="s">
        <v>45</v>
      </c>
      <c r="R146" s="2" t="s">
        <v>81</v>
      </c>
      <c r="S146" s="2" t="s">
        <v>206</v>
      </c>
      <c r="T146" s="2" t="s">
        <v>94</v>
      </c>
      <c r="U146" s="2" t="s">
        <v>110</v>
      </c>
      <c r="V146" s="2" t="s">
        <v>50</v>
      </c>
      <c r="W146" s="2" t="s">
        <v>46</v>
      </c>
      <c r="X146" s="2" t="s">
        <v>51</v>
      </c>
      <c r="Y146" s="2" t="s">
        <v>206</v>
      </c>
      <c r="Z146" s="2" t="s">
        <v>53</v>
      </c>
      <c r="AA146" s="2" t="s">
        <v>54</v>
      </c>
      <c r="AB146" s="2" t="s">
        <v>1089</v>
      </c>
      <c r="AC146" s="2" t="s">
        <v>1090</v>
      </c>
      <c r="AD146" s="6" t="s">
        <v>1091</v>
      </c>
      <c r="AE146" s="7" t="str">
        <f>HYPERLINK("https://drive.google.com/file/d/1-_uGm2e1MIY-R_zE_x3644zUTOkpB67A/view?usp=drivesdk","Sahil Sikandar Shaikhआपले प्रमाणपत्र")</f>
        <v>Sahil Sikandar Shaikhआपले प्रमाणपत्र</v>
      </c>
      <c r="AF146" s="2" t="s">
        <v>1092</v>
      </c>
    </row>
    <row r="147" spans="1:32" ht="12.75">
      <c r="A147" s="4">
        <v>44229.824576435189</v>
      </c>
      <c r="B147" s="2" t="s">
        <v>1093</v>
      </c>
      <c r="C147" s="8">
        <v>28</v>
      </c>
      <c r="D147" s="2" t="s">
        <v>1094</v>
      </c>
      <c r="E147" s="2" t="s">
        <v>1095</v>
      </c>
      <c r="F147" s="2" t="s">
        <v>72</v>
      </c>
      <c r="G147" s="2" t="s">
        <v>105</v>
      </c>
      <c r="H147" s="2">
        <v>2014</v>
      </c>
      <c r="I147" s="2" t="s">
        <v>37</v>
      </c>
      <c r="J147" s="2" t="s">
        <v>73</v>
      </c>
      <c r="K147" s="2" t="s">
        <v>39</v>
      </c>
      <c r="L147" s="2" t="s">
        <v>40</v>
      </c>
      <c r="M147" s="2" t="s">
        <v>41</v>
      </c>
      <c r="N147" s="2" t="s">
        <v>42</v>
      </c>
      <c r="O147" s="2" t="s">
        <v>43</v>
      </c>
      <c r="P147" s="2" t="s">
        <v>44</v>
      </c>
      <c r="Q147" s="2" t="s">
        <v>45</v>
      </c>
      <c r="R147" s="2" t="s">
        <v>81</v>
      </c>
      <c r="S147" s="2" t="s">
        <v>206</v>
      </c>
      <c r="T147" s="2" t="s">
        <v>94</v>
      </c>
      <c r="U147" s="2" t="s">
        <v>110</v>
      </c>
      <c r="V147" s="2" t="s">
        <v>50</v>
      </c>
      <c r="W147" s="2" t="s">
        <v>46</v>
      </c>
      <c r="X147" s="2" t="s">
        <v>51</v>
      </c>
      <c r="Y147" s="2" t="s">
        <v>52</v>
      </c>
      <c r="Z147" s="2" t="s">
        <v>53</v>
      </c>
      <c r="AA147" s="2" t="s">
        <v>54</v>
      </c>
      <c r="AB147" s="2" t="s">
        <v>1096</v>
      </c>
      <c r="AC147" s="2" t="s">
        <v>1097</v>
      </c>
      <c r="AD147" s="6" t="s">
        <v>1098</v>
      </c>
      <c r="AE147" s="7" t="str">
        <f>HYPERLINK("https://drive.google.com/file/d/1kuZDJ2clYB0sDZeyaE7hmgig8tZ8s7j8/view?usp=drivesdk","Phase Shruti Sandeepआपले प्रमाणपत्र")</f>
        <v>Phase Shruti Sandeepआपले प्रमाणपत्र</v>
      </c>
      <c r="AF147" s="2" t="s">
        <v>1099</v>
      </c>
    </row>
    <row r="148" spans="1:32" ht="12.75">
      <c r="A148" s="4">
        <v>44229.825632789347</v>
      </c>
      <c r="B148" s="2" t="s">
        <v>1100</v>
      </c>
      <c r="C148" s="8">
        <v>28</v>
      </c>
      <c r="D148" s="2" t="s">
        <v>1101</v>
      </c>
      <c r="E148" s="2" t="s">
        <v>1102</v>
      </c>
      <c r="F148" s="2" t="s">
        <v>104</v>
      </c>
      <c r="G148" s="2" t="s">
        <v>105</v>
      </c>
      <c r="H148" s="2">
        <v>2014</v>
      </c>
      <c r="I148" s="2" t="s">
        <v>37</v>
      </c>
      <c r="J148" s="2" t="s">
        <v>73</v>
      </c>
      <c r="K148" s="2" t="s">
        <v>39</v>
      </c>
      <c r="L148" s="2" t="s">
        <v>40</v>
      </c>
      <c r="M148" s="2" t="s">
        <v>41</v>
      </c>
      <c r="N148" s="2" t="s">
        <v>42</v>
      </c>
      <c r="O148" s="2" t="s">
        <v>43</v>
      </c>
      <c r="P148" s="2" t="s">
        <v>44</v>
      </c>
      <c r="Q148" s="2" t="s">
        <v>45</v>
      </c>
      <c r="R148" s="2" t="s">
        <v>81</v>
      </c>
      <c r="S148" s="2" t="s">
        <v>206</v>
      </c>
      <c r="T148" s="2" t="s">
        <v>94</v>
      </c>
      <c r="U148" s="2" t="s">
        <v>110</v>
      </c>
      <c r="V148" s="2" t="s">
        <v>50</v>
      </c>
      <c r="W148" s="2" t="s">
        <v>46</v>
      </c>
      <c r="X148" s="2" t="s">
        <v>51</v>
      </c>
      <c r="Y148" s="2" t="s">
        <v>52</v>
      </c>
      <c r="Z148" s="2" t="s">
        <v>53</v>
      </c>
      <c r="AA148" s="2" t="s">
        <v>54</v>
      </c>
      <c r="AB148" s="2" t="s">
        <v>1103</v>
      </c>
      <c r="AC148" s="2" t="s">
        <v>1104</v>
      </c>
      <c r="AD148" s="6" t="s">
        <v>1105</v>
      </c>
      <c r="AE148" s="7" t="str">
        <f>HYPERLINK("https://drive.google.com/file/d/1Z8Th5gEMTToyZhITpEadNcM3gP6C83ZH/view?usp=drivesdk","पायल बालेखान शेखआपले प्रमाणपत्र")</f>
        <v>पायल बालेखान शेखआपले प्रमाणपत्र</v>
      </c>
      <c r="AF148" s="2" t="s">
        <v>1106</v>
      </c>
    </row>
    <row r="149" spans="1:32" ht="12.75">
      <c r="A149" s="4">
        <v>44229.828036805557</v>
      </c>
      <c r="B149" s="2" t="s">
        <v>1107</v>
      </c>
      <c r="C149" s="8">
        <v>22</v>
      </c>
      <c r="D149" s="2" t="s">
        <v>1108</v>
      </c>
      <c r="E149" s="2" t="s">
        <v>1109</v>
      </c>
      <c r="F149" s="2" t="s">
        <v>104</v>
      </c>
      <c r="G149" s="2" t="s">
        <v>105</v>
      </c>
      <c r="H149" s="2">
        <v>2014</v>
      </c>
      <c r="I149" s="2" t="s">
        <v>37</v>
      </c>
      <c r="J149" s="2" t="s">
        <v>73</v>
      </c>
      <c r="K149" s="2" t="s">
        <v>39</v>
      </c>
      <c r="L149" s="2" t="s">
        <v>62</v>
      </c>
      <c r="M149" s="2" t="s">
        <v>74</v>
      </c>
      <c r="N149" s="2" t="s">
        <v>42</v>
      </c>
      <c r="O149" s="2" t="s">
        <v>75</v>
      </c>
      <c r="P149" s="2" t="s">
        <v>76</v>
      </c>
      <c r="Q149" s="2" t="s">
        <v>45</v>
      </c>
      <c r="R149" s="2" t="s">
        <v>46</v>
      </c>
      <c r="S149" s="2" t="s">
        <v>47</v>
      </c>
      <c r="T149" s="2" t="s">
        <v>48</v>
      </c>
      <c r="U149" s="2" t="s">
        <v>110</v>
      </c>
      <c r="V149" s="2" t="s">
        <v>50</v>
      </c>
      <c r="W149" s="2" t="s">
        <v>81</v>
      </c>
      <c r="X149" s="2" t="s">
        <v>82</v>
      </c>
      <c r="Y149" s="2" t="s">
        <v>206</v>
      </c>
      <c r="Z149" s="2" t="s">
        <v>53</v>
      </c>
      <c r="AA149" s="2" t="s">
        <v>54</v>
      </c>
      <c r="AB149" s="2" t="s">
        <v>1110</v>
      </c>
      <c r="AC149" s="2" t="s">
        <v>1111</v>
      </c>
      <c r="AD149" s="6" t="s">
        <v>1112</v>
      </c>
      <c r="AE149" s="7" t="str">
        <f>HYPERLINK("https://drive.google.com/file/d/14UAHE2WI0KwujIsGfYajSRl3c4WGyb-A/view?usp=drivesdk","Gadakh kaveri Rameshआपले प्रमाणपत्र")</f>
        <v>Gadakh kaveri Rameshआपले प्रमाणपत्र</v>
      </c>
      <c r="AF149" s="2" t="s">
        <v>1113</v>
      </c>
    </row>
    <row r="150" spans="1:32" ht="12.75">
      <c r="A150" s="4">
        <v>44229.829389918981</v>
      </c>
      <c r="B150" s="2" t="s">
        <v>1114</v>
      </c>
      <c r="C150" s="8">
        <v>28</v>
      </c>
      <c r="D150" s="2" t="s">
        <v>1115</v>
      </c>
      <c r="E150" s="2" t="s">
        <v>1116</v>
      </c>
      <c r="F150" s="2" t="s">
        <v>104</v>
      </c>
      <c r="G150" s="2" t="s">
        <v>105</v>
      </c>
      <c r="H150" s="2">
        <v>2014</v>
      </c>
      <c r="I150" s="2" t="s">
        <v>37</v>
      </c>
      <c r="J150" s="2" t="s">
        <v>73</v>
      </c>
      <c r="K150" s="2" t="s">
        <v>39</v>
      </c>
      <c r="L150" s="2" t="s">
        <v>40</v>
      </c>
      <c r="M150" s="2" t="s">
        <v>41</v>
      </c>
      <c r="N150" s="2" t="s">
        <v>42</v>
      </c>
      <c r="O150" s="2" t="s">
        <v>43</v>
      </c>
      <c r="P150" s="2" t="s">
        <v>44</v>
      </c>
      <c r="Q150" s="2" t="s">
        <v>45</v>
      </c>
      <c r="R150" s="2" t="s">
        <v>81</v>
      </c>
      <c r="S150" s="2" t="s">
        <v>206</v>
      </c>
      <c r="T150" s="2" t="s">
        <v>94</v>
      </c>
      <c r="U150" s="2" t="s">
        <v>110</v>
      </c>
      <c r="V150" s="2" t="s">
        <v>50</v>
      </c>
      <c r="W150" s="2" t="s">
        <v>46</v>
      </c>
      <c r="X150" s="2" t="s">
        <v>51</v>
      </c>
      <c r="Y150" s="2" t="s">
        <v>52</v>
      </c>
      <c r="Z150" s="2" t="s">
        <v>53</v>
      </c>
      <c r="AA150" s="2" t="s">
        <v>54</v>
      </c>
      <c r="AB150" s="2" t="s">
        <v>1117</v>
      </c>
      <c r="AC150" s="2" t="s">
        <v>1118</v>
      </c>
      <c r="AD150" s="6" t="s">
        <v>1119</v>
      </c>
      <c r="AE150" s="7" t="str">
        <f>HYPERLINK("https://drive.google.com/file/d/12EORxmEbl_Z4xK4TkKAForsflWupQ7Hg/view?usp=drivesdk","꧁ Soma Sathe. ꧂आपले प्रमाणपत्र")</f>
        <v>꧁ Soma Sathe. ꧂आपले प्रमाणपत्र</v>
      </c>
      <c r="AF150" s="2" t="s">
        <v>1120</v>
      </c>
    </row>
    <row r="151" spans="1:32" ht="12.75">
      <c r="A151" s="4">
        <v>44229.831097627313</v>
      </c>
      <c r="B151" s="2" t="s">
        <v>1121</v>
      </c>
      <c r="C151" s="8">
        <v>28</v>
      </c>
      <c r="D151" s="2" t="s">
        <v>1122</v>
      </c>
      <c r="E151" s="2" t="s">
        <v>1123</v>
      </c>
      <c r="F151" s="2" t="s">
        <v>104</v>
      </c>
      <c r="G151" s="2" t="s">
        <v>105</v>
      </c>
      <c r="H151" s="2">
        <v>2014</v>
      </c>
      <c r="I151" s="2" t="s">
        <v>37</v>
      </c>
      <c r="J151" s="2" t="s">
        <v>73</v>
      </c>
      <c r="K151" s="2" t="s">
        <v>39</v>
      </c>
      <c r="L151" s="2" t="s">
        <v>40</v>
      </c>
      <c r="M151" s="2" t="s">
        <v>41</v>
      </c>
      <c r="N151" s="2" t="s">
        <v>42</v>
      </c>
      <c r="O151" s="2" t="s">
        <v>43</v>
      </c>
      <c r="P151" s="2" t="s">
        <v>44</v>
      </c>
      <c r="Q151" s="2" t="s">
        <v>45</v>
      </c>
      <c r="R151" s="2" t="s">
        <v>81</v>
      </c>
      <c r="S151" s="2" t="s">
        <v>206</v>
      </c>
      <c r="T151" s="2" t="s">
        <v>94</v>
      </c>
      <c r="U151" s="2" t="s">
        <v>110</v>
      </c>
      <c r="V151" s="2" t="s">
        <v>50</v>
      </c>
      <c r="W151" s="2" t="s">
        <v>46</v>
      </c>
      <c r="X151" s="2" t="s">
        <v>51</v>
      </c>
      <c r="Y151" s="2" t="s">
        <v>52</v>
      </c>
      <c r="Z151" s="2" t="s">
        <v>53</v>
      </c>
      <c r="AA151" s="2" t="s">
        <v>54</v>
      </c>
      <c r="AB151" s="2" t="s">
        <v>1124</v>
      </c>
      <c r="AC151" s="2" t="s">
        <v>1125</v>
      </c>
      <c r="AD151" s="6" t="s">
        <v>1126</v>
      </c>
      <c r="AE151" s="7" t="str">
        <f>HYPERLINK("https://drive.google.com/file/d/1HFSikPUpNbqJCHX6HVTekxD2bKUNmJuF/view?usp=drivesdk","Dnyaneshwari Prakash Jare आपले प्रमाणपत्र")</f>
        <v>Dnyaneshwari Prakash Jare आपले प्रमाणपत्र</v>
      </c>
      <c r="AF151" s="2" t="s">
        <v>1127</v>
      </c>
    </row>
    <row r="152" spans="1:32" ht="12.75">
      <c r="A152" s="4">
        <v>44229.831849652779</v>
      </c>
      <c r="B152" s="2" t="s">
        <v>1128</v>
      </c>
      <c r="C152" s="8">
        <v>12</v>
      </c>
      <c r="D152" s="2" t="s">
        <v>1129</v>
      </c>
      <c r="E152" s="2" t="s">
        <v>1130</v>
      </c>
      <c r="F152" s="2" t="s">
        <v>104</v>
      </c>
      <c r="G152" s="2" t="s">
        <v>105</v>
      </c>
      <c r="H152" s="2">
        <v>2014</v>
      </c>
      <c r="I152" s="2" t="s">
        <v>37</v>
      </c>
      <c r="J152" s="2" t="s">
        <v>131</v>
      </c>
      <c r="K152" s="2" t="s">
        <v>81</v>
      </c>
      <c r="L152" s="2" t="s">
        <v>62</v>
      </c>
      <c r="M152" s="2" t="s">
        <v>107</v>
      </c>
      <c r="N152" s="2" t="s">
        <v>63</v>
      </c>
      <c r="O152" s="2" t="s">
        <v>43</v>
      </c>
      <c r="P152" s="2" t="s">
        <v>76</v>
      </c>
      <c r="Q152" s="2" t="s">
        <v>45</v>
      </c>
      <c r="R152" s="2" t="s">
        <v>81</v>
      </c>
      <c r="S152" s="2" t="s">
        <v>47</v>
      </c>
      <c r="T152" s="2" t="s">
        <v>79</v>
      </c>
      <c r="U152" s="2" t="s">
        <v>110</v>
      </c>
      <c r="V152" s="2" t="s">
        <v>95</v>
      </c>
      <c r="W152" s="2" t="s">
        <v>37</v>
      </c>
      <c r="X152" s="2" t="s">
        <v>189</v>
      </c>
      <c r="Y152" s="2" t="s">
        <v>122</v>
      </c>
      <c r="Z152" s="2" t="s">
        <v>149</v>
      </c>
      <c r="AA152" s="2" t="s">
        <v>140</v>
      </c>
      <c r="AB152" s="2" t="s">
        <v>1131</v>
      </c>
      <c r="AC152" s="2" t="s">
        <v>1132</v>
      </c>
      <c r="AD152" s="6" t="s">
        <v>1133</v>
      </c>
      <c r="AE152" s="7" t="str">
        <f>HYPERLINK("https://drive.google.com/file/d/1_KpKe2W9OviiE45hXg-UnMvNMqvDTqYe/view?usp=drivesdk","गाडे वैष्णवी सोमनाथ आपले प्रमाणपत्र")</f>
        <v>गाडे वैष्णवी सोमनाथ आपले प्रमाणपत्र</v>
      </c>
      <c r="AF152" s="2" t="s">
        <v>1134</v>
      </c>
    </row>
    <row r="153" spans="1:32" ht="12.75">
      <c r="A153" s="4">
        <v>44229.832326701391</v>
      </c>
      <c r="B153" s="2" t="s">
        <v>1135</v>
      </c>
      <c r="C153" s="8">
        <v>28</v>
      </c>
      <c r="D153" s="2" t="s">
        <v>1136</v>
      </c>
      <c r="E153" s="2" t="s">
        <v>1137</v>
      </c>
      <c r="F153" s="2" t="s">
        <v>104</v>
      </c>
      <c r="G153" s="2" t="s">
        <v>105</v>
      </c>
      <c r="H153" s="2">
        <v>2014</v>
      </c>
      <c r="I153" s="2" t="s">
        <v>37</v>
      </c>
      <c r="J153" s="2" t="s">
        <v>73</v>
      </c>
      <c r="K153" s="2" t="s">
        <v>39</v>
      </c>
      <c r="L153" s="2" t="s">
        <v>40</v>
      </c>
      <c r="M153" s="2" t="s">
        <v>41</v>
      </c>
      <c r="N153" s="2" t="s">
        <v>42</v>
      </c>
      <c r="O153" s="2" t="s">
        <v>43</v>
      </c>
      <c r="P153" s="2" t="s">
        <v>44</v>
      </c>
      <c r="Q153" s="2" t="s">
        <v>45</v>
      </c>
      <c r="R153" s="2" t="s">
        <v>81</v>
      </c>
      <c r="S153" s="2" t="s">
        <v>206</v>
      </c>
      <c r="T153" s="2" t="s">
        <v>94</v>
      </c>
      <c r="U153" s="2" t="s">
        <v>110</v>
      </c>
      <c r="V153" s="2" t="s">
        <v>50</v>
      </c>
      <c r="W153" s="2" t="s">
        <v>46</v>
      </c>
      <c r="X153" s="2" t="s">
        <v>51</v>
      </c>
      <c r="Y153" s="2" t="s">
        <v>52</v>
      </c>
      <c r="Z153" s="2" t="s">
        <v>53</v>
      </c>
      <c r="AA153" s="2" t="s">
        <v>54</v>
      </c>
      <c r="AB153" s="2" t="s">
        <v>1138</v>
      </c>
      <c r="AC153" s="2" t="s">
        <v>1139</v>
      </c>
      <c r="AD153" s="6" t="s">
        <v>1140</v>
      </c>
      <c r="AE153" s="7" t="str">
        <f>HYPERLINK("https://drive.google.com/file/d/1bmNc-UVQVFpnmQWm1aBuux7ERI80Pv3Z/view?usp=drivesdk"," साक्षी दादासाहेब सौदागरआपले प्रमाणपत्र")</f>
        <v xml:space="preserve"> साक्षी दादासाहेब सौदागरआपले प्रमाणपत्र</v>
      </c>
      <c r="AF153" s="2" t="s">
        <v>1141</v>
      </c>
    </row>
    <row r="154" spans="1:32" ht="12.75">
      <c r="A154" s="4">
        <v>44229.83324763889</v>
      </c>
      <c r="B154" s="2" t="s">
        <v>1142</v>
      </c>
      <c r="C154" s="8">
        <v>28</v>
      </c>
      <c r="D154" s="2" t="s">
        <v>1143</v>
      </c>
      <c r="E154" s="2" t="s">
        <v>1144</v>
      </c>
      <c r="F154" s="2" t="s">
        <v>72</v>
      </c>
      <c r="G154" s="2" t="s">
        <v>105</v>
      </c>
      <c r="H154" s="2">
        <v>2014</v>
      </c>
      <c r="I154" s="2" t="s">
        <v>37</v>
      </c>
      <c r="J154" s="2" t="s">
        <v>73</v>
      </c>
      <c r="K154" s="2" t="s">
        <v>39</v>
      </c>
      <c r="L154" s="2" t="s">
        <v>40</v>
      </c>
      <c r="M154" s="2" t="s">
        <v>41</v>
      </c>
      <c r="N154" s="2" t="s">
        <v>42</v>
      </c>
      <c r="O154" s="2" t="s">
        <v>43</v>
      </c>
      <c r="P154" s="2" t="s">
        <v>44</v>
      </c>
      <c r="Q154" s="2" t="s">
        <v>45</v>
      </c>
      <c r="R154" s="2" t="s">
        <v>81</v>
      </c>
      <c r="S154" s="2" t="s">
        <v>206</v>
      </c>
      <c r="T154" s="2" t="s">
        <v>94</v>
      </c>
      <c r="U154" s="2" t="s">
        <v>110</v>
      </c>
      <c r="V154" s="2" t="s">
        <v>50</v>
      </c>
      <c r="W154" s="2" t="s">
        <v>46</v>
      </c>
      <c r="X154" s="2" t="s">
        <v>51</v>
      </c>
      <c r="Y154" s="2" t="s">
        <v>52</v>
      </c>
      <c r="Z154" s="2" t="s">
        <v>53</v>
      </c>
      <c r="AA154" s="2" t="s">
        <v>54</v>
      </c>
      <c r="AB154" s="2" t="s">
        <v>1145</v>
      </c>
      <c r="AC154" s="2" t="s">
        <v>1146</v>
      </c>
      <c r="AD154" s="6" t="s">
        <v>1147</v>
      </c>
      <c r="AE154" s="7" t="str">
        <f>HYPERLINK("https://drive.google.com/file/d/1cuXbqJSyrj5J2WqavfoW9QpQullM-x2T/view?usp=drivesdk","Tejaswi Ramesh Jawareआपले प्रमाणपत्र")</f>
        <v>Tejaswi Ramesh Jawareआपले प्रमाणपत्र</v>
      </c>
      <c r="AF154" s="2" t="s">
        <v>1148</v>
      </c>
    </row>
    <row r="155" spans="1:32" ht="12.75">
      <c r="A155" s="4">
        <v>44229.833427199075</v>
      </c>
      <c r="B155" s="2" t="s">
        <v>1149</v>
      </c>
      <c r="C155" s="8">
        <v>30</v>
      </c>
      <c r="D155" s="2" t="s">
        <v>1150</v>
      </c>
      <c r="E155" s="2" t="s">
        <v>1151</v>
      </c>
      <c r="F155" s="2" t="s">
        <v>104</v>
      </c>
      <c r="G155" s="2" t="s">
        <v>105</v>
      </c>
      <c r="H155" s="2">
        <v>2014</v>
      </c>
      <c r="I155" s="2" t="s">
        <v>37</v>
      </c>
      <c r="J155" s="2" t="s">
        <v>73</v>
      </c>
      <c r="K155" s="2" t="s">
        <v>39</v>
      </c>
      <c r="L155" s="2" t="s">
        <v>40</v>
      </c>
      <c r="M155" s="2" t="s">
        <v>41</v>
      </c>
      <c r="N155" s="2" t="s">
        <v>42</v>
      </c>
      <c r="O155" s="2" t="s">
        <v>43</v>
      </c>
      <c r="P155" s="2" t="s">
        <v>44</v>
      </c>
      <c r="Q155" s="2" t="s">
        <v>45</v>
      </c>
      <c r="R155" s="2" t="s">
        <v>81</v>
      </c>
      <c r="S155" s="2" t="s">
        <v>206</v>
      </c>
      <c r="T155" s="2" t="s">
        <v>94</v>
      </c>
      <c r="U155" s="2" t="s">
        <v>110</v>
      </c>
      <c r="V155" s="2" t="s">
        <v>50</v>
      </c>
      <c r="W155" s="2" t="s">
        <v>37</v>
      </c>
      <c r="X155" s="2" t="s">
        <v>51</v>
      </c>
      <c r="Y155" s="2" t="s">
        <v>52</v>
      </c>
      <c r="Z155" s="2" t="s">
        <v>53</v>
      </c>
      <c r="AA155" s="2" t="s">
        <v>54</v>
      </c>
      <c r="AB155" s="2" t="s">
        <v>1152</v>
      </c>
      <c r="AC155" s="2" t="s">
        <v>1153</v>
      </c>
      <c r="AD155" s="6" t="s">
        <v>1154</v>
      </c>
      <c r="AE155" s="7" t="str">
        <f>HYPERLINK("https://drive.google.com/file/d/1Z55LokOFr4Ss7SBexfKVa4pNM1ur0G2S/view?usp=drivesdk","Sudarshanhiwaleआपले प्रमाणपत्र")</f>
        <v>Sudarshanhiwaleआपले प्रमाणपत्र</v>
      </c>
      <c r="AF155" s="2" t="s">
        <v>1155</v>
      </c>
    </row>
    <row r="156" spans="1:32" ht="12.75">
      <c r="A156" s="4">
        <v>44229.83493449074</v>
      </c>
      <c r="B156" s="2" t="s">
        <v>1156</v>
      </c>
      <c r="C156" s="8">
        <v>28</v>
      </c>
      <c r="D156" s="2" t="s">
        <v>1157</v>
      </c>
      <c r="E156" s="2" t="s">
        <v>1158</v>
      </c>
      <c r="F156" s="2" t="s">
        <v>104</v>
      </c>
      <c r="G156" s="2" t="s">
        <v>105</v>
      </c>
      <c r="H156" s="2">
        <v>2014</v>
      </c>
      <c r="I156" s="2" t="s">
        <v>37</v>
      </c>
      <c r="J156" s="2" t="s">
        <v>73</v>
      </c>
      <c r="K156" s="2" t="s">
        <v>39</v>
      </c>
      <c r="L156" s="2" t="s">
        <v>40</v>
      </c>
      <c r="M156" s="2" t="s">
        <v>41</v>
      </c>
      <c r="N156" s="2" t="s">
        <v>42</v>
      </c>
      <c r="O156" s="2" t="s">
        <v>43</v>
      </c>
      <c r="P156" s="2" t="s">
        <v>44</v>
      </c>
      <c r="Q156" s="2" t="s">
        <v>45</v>
      </c>
      <c r="R156" s="2" t="s">
        <v>81</v>
      </c>
      <c r="S156" s="2" t="s">
        <v>206</v>
      </c>
      <c r="T156" s="2" t="s">
        <v>94</v>
      </c>
      <c r="U156" s="2" t="s">
        <v>110</v>
      </c>
      <c r="V156" s="2" t="s">
        <v>50</v>
      </c>
      <c r="W156" s="2" t="s">
        <v>46</v>
      </c>
      <c r="X156" s="2" t="s">
        <v>51</v>
      </c>
      <c r="Y156" s="2" t="s">
        <v>52</v>
      </c>
      <c r="Z156" s="2" t="s">
        <v>53</v>
      </c>
      <c r="AA156" s="2" t="s">
        <v>54</v>
      </c>
      <c r="AB156" s="2" t="s">
        <v>1159</v>
      </c>
      <c r="AC156" s="2" t="s">
        <v>1160</v>
      </c>
      <c r="AD156" s="6" t="s">
        <v>1161</v>
      </c>
      <c r="AE156" s="7" t="str">
        <f>HYPERLINK("https://drive.google.com/file/d/1fOMrTzYhNwWSK2Lh9pnm5W7FLXAdvb48/view?usp=drivesdk","चैताली लक्ष्मण तनपुरेआपले प्रमाणपत्र")</f>
        <v>चैताली लक्ष्मण तनपुरेआपले प्रमाणपत्र</v>
      </c>
      <c r="AF156" s="2" t="s">
        <v>1162</v>
      </c>
    </row>
    <row r="157" spans="1:32" ht="12.75">
      <c r="A157" s="4">
        <v>44229.835221712958</v>
      </c>
      <c r="B157" s="2" t="s">
        <v>1163</v>
      </c>
      <c r="C157" s="8">
        <v>28</v>
      </c>
      <c r="D157" s="2" t="s">
        <v>1164</v>
      </c>
      <c r="E157" s="2" t="s">
        <v>1165</v>
      </c>
      <c r="F157" s="2" t="s">
        <v>104</v>
      </c>
      <c r="G157" s="2" t="s">
        <v>105</v>
      </c>
      <c r="H157" s="2">
        <v>2014</v>
      </c>
      <c r="I157" s="2" t="s">
        <v>37</v>
      </c>
      <c r="J157" s="2" t="s">
        <v>73</v>
      </c>
      <c r="K157" s="2" t="s">
        <v>39</v>
      </c>
      <c r="L157" s="2" t="s">
        <v>40</v>
      </c>
      <c r="M157" s="2" t="s">
        <v>41</v>
      </c>
      <c r="N157" s="2" t="s">
        <v>42</v>
      </c>
      <c r="O157" s="2" t="s">
        <v>43</v>
      </c>
      <c r="P157" s="2" t="s">
        <v>44</v>
      </c>
      <c r="Q157" s="2" t="s">
        <v>45</v>
      </c>
      <c r="R157" s="2" t="s">
        <v>81</v>
      </c>
      <c r="S157" s="2" t="s">
        <v>206</v>
      </c>
      <c r="T157" s="2" t="s">
        <v>94</v>
      </c>
      <c r="U157" s="2" t="s">
        <v>110</v>
      </c>
      <c r="V157" s="2" t="s">
        <v>50</v>
      </c>
      <c r="W157" s="2" t="s">
        <v>46</v>
      </c>
      <c r="X157" s="2" t="s">
        <v>51</v>
      </c>
      <c r="Y157" s="2" t="s">
        <v>52</v>
      </c>
      <c r="Z157" s="2" t="s">
        <v>53</v>
      </c>
      <c r="AA157" s="2" t="s">
        <v>54</v>
      </c>
      <c r="AB157" s="2" t="s">
        <v>1166</v>
      </c>
      <c r="AC157" s="2" t="s">
        <v>1167</v>
      </c>
      <c r="AD157" s="6" t="s">
        <v>1168</v>
      </c>
      <c r="AE157" s="7" t="str">
        <f>HYPERLINK("https://drive.google.com/file/d/1_Y76Ylz30i2Vl8Tbur3xhwlTo9pLXuFi/view?usp=drivesdk","Kharade Rushikesh Zumbarआपले प्रमाणपत्र")</f>
        <v>Kharade Rushikesh Zumbarआपले प्रमाणपत्र</v>
      </c>
      <c r="AF157" s="2" t="s">
        <v>1169</v>
      </c>
    </row>
    <row r="158" spans="1:32" ht="12.75">
      <c r="A158" s="4">
        <v>44229.835767627315</v>
      </c>
      <c r="B158" s="2" t="s">
        <v>1170</v>
      </c>
      <c r="C158" s="8">
        <v>30</v>
      </c>
      <c r="D158" s="2" t="s">
        <v>1171</v>
      </c>
      <c r="E158" s="2" t="s">
        <v>1172</v>
      </c>
      <c r="F158" s="2" t="s">
        <v>104</v>
      </c>
      <c r="G158" s="2" t="s">
        <v>105</v>
      </c>
      <c r="H158" s="2">
        <v>2014</v>
      </c>
      <c r="I158" s="2" t="s">
        <v>37</v>
      </c>
      <c r="J158" s="2" t="s">
        <v>73</v>
      </c>
      <c r="K158" s="2" t="s">
        <v>39</v>
      </c>
      <c r="L158" s="2" t="s">
        <v>62</v>
      </c>
      <c r="M158" s="2" t="s">
        <v>41</v>
      </c>
      <c r="N158" s="2" t="s">
        <v>42</v>
      </c>
      <c r="O158" s="2" t="s">
        <v>43</v>
      </c>
      <c r="P158" s="2" t="s">
        <v>44</v>
      </c>
      <c r="Q158" s="2" t="s">
        <v>45</v>
      </c>
      <c r="R158" s="2" t="s">
        <v>109</v>
      </c>
      <c r="S158" s="2" t="s">
        <v>47</v>
      </c>
      <c r="T158" s="2" t="s">
        <v>48</v>
      </c>
      <c r="U158" s="2" t="s">
        <v>110</v>
      </c>
      <c r="V158" s="2" t="s">
        <v>50</v>
      </c>
      <c r="W158" s="2" t="s">
        <v>81</v>
      </c>
      <c r="X158" s="2" t="s">
        <v>51</v>
      </c>
      <c r="Y158" s="2" t="s">
        <v>52</v>
      </c>
      <c r="Z158" s="2" t="s">
        <v>53</v>
      </c>
      <c r="AA158" s="2" t="s">
        <v>54</v>
      </c>
      <c r="AB158" s="2" t="s">
        <v>1173</v>
      </c>
      <c r="AC158" s="2" t="s">
        <v>1174</v>
      </c>
      <c r="AD158" s="6" t="s">
        <v>1175</v>
      </c>
      <c r="AE158" s="7" t="str">
        <f>HYPERLINK("https://drive.google.com/file/d/12dtowtJOAqDdpbi9IC3HikhxGwdJJmM4/view?usp=drivesdk","Gadekar Ritika Ramआपले प्रमाणपत्र")</f>
        <v>Gadekar Ritika Ramआपले प्रमाणपत्र</v>
      </c>
      <c r="AF158" s="2" t="s">
        <v>1176</v>
      </c>
    </row>
    <row r="159" spans="1:32" ht="12.75">
      <c r="A159" s="4">
        <v>44229.83640378472</v>
      </c>
      <c r="B159" s="2" t="s">
        <v>1177</v>
      </c>
      <c r="C159" s="8">
        <v>28</v>
      </c>
      <c r="D159" s="2" t="s">
        <v>1178</v>
      </c>
      <c r="E159" s="2" t="s">
        <v>1179</v>
      </c>
      <c r="F159" s="2" t="s">
        <v>104</v>
      </c>
      <c r="G159" s="2" t="s">
        <v>105</v>
      </c>
      <c r="H159" s="2">
        <v>2014</v>
      </c>
      <c r="I159" s="2" t="s">
        <v>37</v>
      </c>
      <c r="J159" s="2" t="s">
        <v>73</v>
      </c>
      <c r="K159" s="2" t="s">
        <v>39</v>
      </c>
      <c r="L159" s="2" t="s">
        <v>40</v>
      </c>
      <c r="M159" s="2" t="s">
        <v>41</v>
      </c>
      <c r="N159" s="2" t="s">
        <v>42</v>
      </c>
      <c r="O159" s="2" t="s">
        <v>43</v>
      </c>
      <c r="P159" s="2" t="s">
        <v>44</v>
      </c>
      <c r="Q159" s="2" t="s">
        <v>45</v>
      </c>
      <c r="R159" s="2" t="s">
        <v>81</v>
      </c>
      <c r="S159" s="2" t="s">
        <v>206</v>
      </c>
      <c r="T159" s="2" t="s">
        <v>94</v>
      </c>
      <c r="U159" s="2" t="s">
        <v>110</v>
      </c>
      <c r="V159" s="2" t="s">
        <v>50</v>
      </c>
      <c r="W159" s="2" t="s">
        <v>46</v>
      </c>
      <c r="X159" s="2" t="s">
        <v>51</v>
      </c>
      <c r="Y159" s="2" t="s">
        <v>52</v>
      </c>
      <c r="Z159" s="2" t="s">
        <v>53</v>
      </c>
      <c r="AA159" s="2" t="s">
        <v>54</v>
      </c>
      <c r="AB159" s="2" t="s">
        <v>1180</v>
      </c>
      <c r="AC159" s="2" t="s">
        <v>1181</v>
      </c>
      <c r="AD159" s="6" t="s">
        <v>1182</v>
      </c>
      <c r="AE159" s="7" t="str">
        <f>HYPERLINK("https://drive.google.com/file/d/1grzZ39jdfpIxX_2eAr-T7jNdz9_Pw86s/view?usp=drivesdk","आकांक्षा राजेंद्र साळवेआपले प्रमाणपत्र")</f>
        <v>आकांक्षा राजेंद्र साळवेआपले प्रमाणपत्र</v>
      </c>
      <c r="AF159" s="2" t="s">
        <v>1183</v>
      </c>
    </row>
    <row r="160" spans="1:32" ht="12.75">
      <c r="A160" s="4">
        <v>44229.83845112269</v>
      </c>
      <c r="B160" s="2" t="s">
        <v>1184</v>
      </c>
      <c r="C160" s="8">
        <v>28</v>
      </c>
      <c r="D160" s="2" t="s">
        <v>1185</v>
      </c>
      <c r="E160" s="2" t="s">
        <v>1186</v>
      </c>
      <c r="F160" s="2" t="s">
        <v>104</v>
      </c>
      <c r="G160" s="2" t="s">
        <v>105</v>
      </c>
      <c r="H160" s="2">
        <v>2014</v>
      </c>
      <c r="I160" s="2" t="s">
        <v>37</v>
      </c>
      <c r="J160" s="2" t="s">
        <v>73</v>
      </c>
      <c r="K160" s="2" t="s">
        <v>39</v>
      </c>
      <c r="L160" s="2" t="s">
        <v>40</v>
      </c>
      <c r="M160" s="2" t="s">
        <v>41</v>
      </c>
      <c r="N160" s="2" t="s">
        <v>42</v>
      </c>
      <c r="O160" s="2" t="s">
        <v>43</v>
      </c>
      <c r="P160" s="2" t="s">
        <v>44</v>
      </c>
      <c r="Q160" s="2" t="s">
        <v>45</v>
      </c>
      <c r="R160" s="2" t="s">
        <v>81</v>
      </c>
      <c r="S160" s="2" t="s">
        <v>206</v>
      </c>
      <c r="T160" s="2" t="s">
        <v>94</v>
      </c>
      <c r="U160" s="2" t="s">
        <v>110</v>
      </c>
      <c r="V160" s="2" t="s">
        <v>50</v>
      </c>
      <c r="W160" s="2" t="s">
        <v>46</v>
      </c>
      <c r="X160" s="2" t="s">
        <v>51</v>
      </c>
      <c r="Y160" s="2" t="s">
        <v>52</v>
      </c>
      <c r="Z160" s="2" t="s">
        <v>53</v>
      </c>
      <c r="AA160" s="2" t="s">
        <v>54</v>
      </c>
      <c r="AB160" s="2" t="s">
        <v>1187</v>
      </c>
      <c r="AC160" s="2" t="s">
        <v>1188</v>
      </c>
      <c r="AD160" s="6" t="s">
        <v>1189</v>
      </c>
      <c r="AE160" s="7" t="str">
        <f>HYPERLINK("https://drive.google.com/file/d/1BXsXy4sf1ZeSAVzr3Zd24Av1RiSzaif3/view?usp=drivesdk","Sathe Somnath Vijay. आपले प्रमाणपत्र")</f>
        <v>Sathe Somnath Vijay. आपले प्रमाणपत्र</v>
      </c>
      <c r="AF160" s="2" t="s">
        <v>1190</v>
      </c>
    </row>
    <row r="161" spans="1:32" ht="12.75">
      <c r="A161" s="4">
        <v>44229.838831909721</v>
      </c>
      <c r="B161" s="2" t="s">
        <v>1191</v>
      </c>
      <c r="C161" s="8">
        <v>8</v>
      </c>
      <c r="D161" s="2" t="s">
        <v>1192</v>
      </c>
      <c r="E161" s="2" t="s">
        <v>1193</v>
      </c>
      <c r="F161" s="2" t="s">
        <v>104</v>
      </c>
      <c r="G161" s="2" t="s">
        <v>105</v>
      </c>
      <c r="H161" s="2">
        <v>2014</v>
      </c>
      <c r="I161" s="2" t="s">
        <v>37</v>
      </c>
      <c r="J161" s="2" t="s">
        <v>73</v>
      </c>
      <c r="K161" s="2" t="s">
        <v>46</v>
      </c>
      <c r="L161" s="2" t="s">
        <v>62</v>
      </c>
      <c r="M161" s="2" t="s">
        <v>107</v>
      </c>
      <c r="N161" s="2" t="s">
        <v>63</v>
      </c>
      <c r="O161" s="2" t="s">
        <v>188</v>
      </c>
      <c r="P161" s="2" t="s">
        <v>76</v>
      </c>
      <c r="Q161" s="2" t="s">
        <v>77</v>
      </c>
      <c r="R161" s="2" t="s">
        <v>109</v>
      </c>
      <c r="S161" s="2" t="s">
        <v>93</v>
      </c>
      <c r="T161" s="2" t="s">
        <v>79</v>
      </c>
      <c r="U161" s="2" t="s">
        <v>49</v>
      </c>
      <c r="V161" s="2" t="s">
        <v>95</v>
      </c>
      <c r="W161" s="2" t="s">
        <v>81</v>
      </c>
      <c r="X161" s="2" t="s">
        <v>82</v>
      </c>
      <c r="Y161" s="2" t="s">
        <v>52</v>
      </c>
      <c r="Z161" s="2" t="s">
        <v>149</v>
      </c>
      <c r="AA161" s="2" t="s">
        <v>112</v>
      </c>
      <c r="AB161" s="2" t="s">
        <v>1194</v>
      </c>
      <c r="AC161" s="2" t="s">
        <v>1195</v>
      </c>
      <c r="AD161" s="6" t="s">
        <v>1196</v>
      </c>
      <c r="AE161" s="7" t="str">
        <f>HYPERLINK("https://drive.google.com/file/d/1JXDYt9hGVik5vfxyRF3nRvBOjUXl6xZ9/view?usp=drivesdk","Khilari kalpana sharadआपले प्रमाणपत्र")</f>
        <v>Khilari kalpana sharadआपले प्रमाणपत्र</v>
      </c>
      <c r="AF161" s="2" t="s">
        <v>1197</v>
      </c>
    </row>
    <row r="162" spans="1:32" ht="12.75">
      <c r="A162" s="4">
        <v>44229.839245405092</v>
      </c>
      <c r="B162" s="2" t="s">
        <v>1198</v>
      </c>
      <c r="C162" s="8">
        <v>28</v>
      </c>
      <c r="D162" s="2" t="s">
        <v>1199</v>
      </c>
      <c r="E162" s="2" t="s">
        <v>1200</v>
      </c>
      <c r="F162" s="2" t="s">
        <v>104</v>
      </c>
      <c r="G162" s="2" t="s">
        <v>105</v>
      </c>
      <c r="H162" s="2">
        <v>2014</v>
      </c>
      <c r="I162" s="2" t="s">
        <v>37</v>
      </c>
      <c r="J162" s="2" t="s">
        <v>73</v>
      </c>
      <c r="K162" s="2" t="s">
        <v>39</v>
      </c>
      <c r="L162" s="2" t="s">
        <v>40</v>
      </c>
      <c r="M162" s="2" t="s">
        <v>41</v>
      </c>
      <c r="N162" s="2" t="s">
        <v>42</v>
      </c>
      <c r="O162" s="2" t="s">
        <v>43</v>
      </c>
      <c r="P162" s="2" t="s">
        <v>44</v>
      </c>
      <c r="Q162" s="2" t="s">
        <v>45</v>
      </c>
      <c r="R162" s="2" t="s">
        <v>81</v>
      </c>
      <c r="S162" s="2" t="s">
        <v>206</v>
      </c>
      <c r="T162" s="2" t="s">
        <v>94</v>
      </c>
      <c r="U162" s="2" t="s">
        <v>110</v>
      </c>
      <c r="V162" s="2" t="s">
        <v>50</v>
      </c>
      <c r="W162" s="2" t="s">
        <v>46</v>
      </c>
      <c r="X162" s="2" t="s">
        <v>51</v>
      </c>
      <c r="Y162" s="2" t="s">
        <v>52</v>
      </c>
      <c r="Z162" s="2" t="s">
        <v>53</v>
      </c>
      <c r="AA162" s="2" t="s">
        <v>54</v>
      </c>
      <c r="AB162" s="2" t="s">
        <v>1201</v>
      </c>
      <c r="AC162" s="2" t="s">
        <v>1202</v>
      </c>
      <c r="AD162" s="6" t="s">
        <v>1203</v>
      </c>
      <c r="AE162" s="7" t="str">
        <f>HYPERLINK("https://drive.google.com/file/d/1czaNWrRfeJkXIKJfHpcQJ8dmcWJoA9OY/view?usp=drivesdk","Aaliya Harun Shaikhआपले प्रमाणपत्र")</f>
        <v>Aaliya Harun Shaikhआपले प्रमाणपत्र</v>
      </c>
      <c r="AF162" s="2" t="s">
        <v>1204</v>
      </c>
    </row>
    <row r="163" spans="1:32" ht="12.75">
      <c r="A163" s="4">
        <v>44229.839960625002</v>
      </c>
      <c r="B163" s="2" t="s">
        <v>1205</v>
      </c>
      <c r="C163" s="8">
        <v>24</v>
      </c>
      <c r="D163" s="2" t="s">
        <v>1206</v>
      </c>
      <c r="E163" s="2" t="s">
        <v>1207</v>
      </c>
      <c r="F163" s="2" t="s">
        <v>104</v>
      </c>
      <c r="G163" s="2" t="s">
        <v>105</v>
      </c>
      <c r="H163" s="2">
        <v>2014</v>
      </c>
      <c r="I163" s="2" t="s">
        <v>46</v>
      </c>
      <c r="J163" s="2" t="s">
        <v>73</v>
      </c>
      <c r="K163" s="2" t="s">
        <v>39</v>
      </c>
      <c r="L163" s="2" t="s">
        <v>40</v>
      </c>
      <c r="M163" s="2" t="s">
        <v>41</v>
      </c>
      <c r="N163" s="2" t="s">
        <v>42</v>
      </c>
      <c r="O163" s="2" t="s">
        <v>75</v>
      </c>
      <c r="P163" s="2" t="s">
        <v>44</v>
      </c>
      <c r="Q163" s="2" t="s">
        <v>45</v>
      </c>
      <c r="R163" s="2" t="s">
        <v>109</v>
      </c>
      <c r="S163" s="2" t="s">
        <v>206</v>
      </c>
      <c r="T163" s="2" t="s">
        <v>94</v>
      </c>
      <c r="U163" s="2" t="s">
        <v>110</v>
      </c>
      <c r="V163" s="2" t="s">
        <v>50</v>
      </c>
      <c r="W163" s="2" t="s">
        <v>46</v>
      </c>
      <c r="X163" s="2" t="s">
        <v>51</v>
      </c>
      <c r="Y163" s="2" t="s">
        <v>52</v>
      </c>
      <c r="Z163" s="2" t="s">
        <v>53</v>
      </c>
      <c r="AA163" s="2" t="s">
        <v>54</v>
      </c>
      <c r="AB163" s="2" t="s">
        <v>334</v>
      </c>
      <c r="AC163" s="2" t="s">
        <v>1208</v>
      </c>
      <c r="AD163" s="6" t="s">
        <v>1209</v>
      </c>
      <c r="AE163" s="7" t="str">
        <f>HYPERLINK("https://drive.google.com/file/d/1jw5FV0_1ISRpVrv8Iug6bJ3JwSSK5-x9/view?usp=drivesdk","Zuge kunal sonyabapuआपले प्रमाणपत्र")</f>
        <v>Zuge kunal sonyabapuआपले प्रमाणपत्र</v>
      </c>
      <c r="AF163" s="2" t="s">
        <v>1210</v>
      </c>
    </row>
    <row r="164" spans="1:32" ht="12.75">
      <c r="A164" s="4">
        <v>44229.849772002315</v>
      </c>
      <c r="B164" s="2" t="s">
        <v>1211</v>
      </c>
      <c r="C164" s="8">
        <v>24</v>
      </c>
      <c r="D164" s="2" t="s">
        <v>1212</v>
      </c>
      <c r="E164" s="2" t="s">
        <v>1213</v>
      </c>
      <c r="F164" s="2" t="s">
        <v>180</v>
      </c>
      <c r="G164" s="2" t="s">
        <v>157</v>
      </c>
      <c r="H164" s="2">
        <v>2014</v>
      </c>
      <c r="I164" s="2" t="s">
        <v>37</v>
      </c>
      <c r="J164" s="2" t="s">
        <v>73</v>
      </c>
      <c r="K164" s="2" t="s">
        <v>39</v>
      </c>
      <c r="L164" s="2" t="s">
        <v>40</v>
      </c>
      <c r="M164" s="2" t="s">
        <v>41</v>
      </c>
      <c r="N164" s="2" t="s">
        <v>431</v>
      </c>
      <c r="O164" s="2" t="s">
        <v>43</v>
      </c>
      <c r="P164" s="2" t="s">
        <v>44</v>
      </c>
      <c r="Q164" s="2" t="s">
        <v>45</v>
      </c>
      <c r="R164" s="2" t="s">
        <v>81</v>
      </c>
      <c r="S164" s="2" t="s">
        <v>206</v>
      </c>
      <c r="T164" s="2" t="s">
        <v>94</v>
      </c>
      <c r="U164" s="2" t="s">
        <v>110</v>
      </c>
      <c r="V164" s="2" t="s">
        <v>50</v>
      </c>
      <c r="W164" s="2" t="s">
        <v>106</v>
      </c>
      <c r="X164" s="2" t="s">
        <v>51</v>
      </c>
      <c r="Y164" s="2" t="s">
        <v>206</v>
      </c>
      <c r="Z164" s="2" t="s">
        <v>53</v>
      </c>
      <c r="AA164" s="2" t="s">
        <v>54</v>
      </c>
      <c r="AB164" s="2" t="s">
        <v>1214</v>
      </c>
      <c r="AC164" s="2" t="s">
        <v>1215</v>
      </c>
      <c r="AD164" s="6" t="s">
        <v>1216</v>
      </c>
      <c r="AE164" s="7" t="str">
        <f>HYPERLINK("https://drive.google.com/file/d/1B0Zo-BAHsEMvPsWvT_SX6HJotO-nEJgM/view?usp=drivesdk","  लांबे निलेश विजयआपले प्रमाणपत्र")</f>
        <v xml:space="preserve">  लांबे निलेश विजयआपले प्रमाणपत्र</v>
      </c>
      <c r="AF164" s="2" t="s">
        <v>1217</v>
      </c>
    </row>
    <row r="165" spans="1:32" ht="12.75">
      <c r="A165" s="4">
        <v>44229.853560462958</v>
      </c>
      <c r="B165" s="2" t="s">
        <v>1218</v>
      </c>
      <c r="C165" s="8">
        <v>28</v>
      </c>
      <c r="D165" s="2" t="s">
        <v>1219</v>
      </c>
      <c r="E165" s="2" t="s">
        <v>1220</v>
      </c>
      <c r="F165" s="2" t="s">
        <v>72</v>
      </c>
      <c r="G165" s="2" t="s">
        <v>105</v>
      </c>
      <c r="H165" s="2">
        <v>2014</v>
      </c>
      <c r="I165" s="2" t="s">
        <v>37</v>
      </c>
      <c r="J165" s="2" t="s">
        <v>73</v>
      </c>
      <c r="K165" s="2" t="s">
        <v>39</v>
      </c>
      <c r="L165" s="2" t="s">
        <v>40</v>
      </c>
      <c r="M165" s="2" t="s">
        <v>41</v>
      </c>
      <c r="N165" s="2" t="s">
        <v>42</v>
      </c>
      <c r="O165" s="2" t="s">
        <v>43</v>
      </c>
      <c r="P165" s="2" t="s">
        <v>44</v>
      </c>
      <c r="Q165" s="2" t="s">
        <v>45</v>
      </c>
      <c r="R165" s="2" t="s">
        <v>81</v>
      </c>
      <c r="S165" s="2" t="s">
        <v>206</v>
      </c>
      <c r="T165" s="2" t="s">
        <v>94</v>
      </c>
      <c r="U165" s="2" t="s">
        <v>110</v>
      </c>
      <c r="V165" s="2" t="s">
        <v>50</v>
      </c>
      <c r="W165" s="2" t="s">
        <v>46</v>
      </c>
      <c r="X165" s="2" t="s">
        <v>51</v>
      </c>
      <c r="Y165" s="2" t="s">
        <v>52</v>
      </c>
      <c r="Z165" s="2" t="s">
        <v>53</v>
      </c>
      <c r="AA165" s="2" t="s">
        <v>54</v>
      </c>
      <c r="AB165" s="2" t="s">
        <v>1221</v>
      </c>
      <c r="AC165" s="2" t="s">
        <v>1222</v>
      </c>
      <c r="AD165" s="6" t="s">
        <v>1223</v>
      </c>
      <c r="AE165" s="7" t="str">
        <f>HYPERLINK("https://drive.google.com/file/d/1pzQV2VuCUTwvp-OV80flOkehcmK8Xi_k/view?usp=drivesdk","पल्लवी ज्ञानदेव गाडेआपले प्रमाणपत्र")</f>
        <v>पल्लवी ज्ञानदेव गाडेआपले प्रमाणपत्र</v>
      </c>
      <c r="AF165" s="2" t="s">
        <v>1224</v>
      </c>
    </row>
    <row r="166" spans="1:32" ht="12.75">
      <c r="A166" s="4">
        <v>44229.854122638892</v>
      </c>
      <c r="B166" s="2" t="s">
        <v>1225</v>
      </c>
      <c r="C166" s="8">
        <v>8</v>
      </c>
      <c r="D166" s="2" t="s">
        <v>1226</v>
      </c>
      <c r="E166" s="2" t="s">
        <v>1227</v>
      </c>
      <c r="F166" s="2" t="s">
        <v>104</v>
      </c>
      <c r="G166" s="2" t="s">
        <v>105</v>
      </c>
      <c r="H166" s="2">
        <v>2013</v>
      </c>
      <c r="I166" s="2" t="s">
        <v>106</v>
      </c>
      <c r="J166" s="2" t="s">
        <v>73</v>
      </c>
      <c r="K166" s="2" t="s">
        <v>46</v>
      </c>
      <c r="L166" s="2" t="s">
        <v>62</v>
      </c>
      <c r="M166" s="2" t="s">
        <v>107</v>
      </c>
      <c r="N166" s="2" t="s">
        <v>108</v>
      </c>
      <c r="O166" s="2" t="s">
        <v>43</v>
      </c>
      <c r="P166" s="2" t="s">
        <v>76</v>
      </c>
      <c r="Q166" s="2" t="s">
        <v>363</v>
      </c>
      <c r="R166" s="2" t="s">
        <v>64</v>
      </c>
      <c r="S166" s="2" t="s">
        <v>93</v>
      </c>
      <c r="T166" s="2" t="s">
        <v>48</v>
      </c>
      <c r="U166" s="2" t="s">
        <v>110</v>
      </c>
      <c r="V166" s="2" t="s">
        <v>50</v>
      </c>
      <c r="W166" s="2" t="s">
        <v>106</v>
      </c>
      <c r="X166" s="2" t="s">
        <v>189</v>
      </c>
      <c r="Y166" s="2" t="s">
        <v>52</v>
      </c>
      <c r="Z166" s="2" t="s">
        <v>111</v>
      </c>
      <c r="AA166" s="2" t="s">
        <v>140</v>
      </c>
      <c r="AB166" s="2" t="s">
        <v>1228</v>
      </c>
      <c r="AC166" s="2" t="s">
        <v>1229</v>
      </c>
      <c r="AD166" s="6" t="s">
        <v>1230</v>
      </c>
      <c r="AE166" s="7" t="str">
        <f>HYPERLINK("https://drive.google.com/file/d/1IgR2MLdl7gTV-6_UaCDv-UKNoMu04h3z/view?usp=drivesdk","Kaware Aniket Bapusahebआपले प्रमाणपत्र")</f>
        <v>Kaware Aniket Bapusahebआपले प्रमाणपत्र</v>
      </c>
      <c r="AF166" s="2" t="s">
        <v>1231</v>
      </c>
    </row>
    <row r="167" spans="1:32" ht="12.75">
      <c r="A167" s="4">
        <v>44229.854553761572</v>
      </c>
      <c r="B167" s="2" t="s">
        <v>1232</v>
      </c>
      <c r="C167" s="8">
        <v>26</v>
      </c>
      <c r="D167" s="2" t="s">
        <v>1233</v>
      </c>
      <c r="E167" s="2" t="s">
        <v>822</v>
      </c>
      <c r="F167" s="2" t="s">
        <v>72</v>
      </c>
      <c r="G167" s="2" t="s">
        <v>105</v>
      </c>
      <c r="H167" s="2">
        <v>2014</v>
      </c>
      <c r="I167" s="2" t="s">
        <v>37</v>
      </c>
      <c r="J167" s="2" t="s">
        <v>73</v>
      </c>
      <c r="K167" s="2" t="s">
        <v>39</v>
      </c>
      <c r="L167" s="2" t="s">
        <v>40</v>
      </c>
      <c r="M167" s="2" t="s">
        <v>41</v>
      </c>
      <c r="N167" s="2" t="s">
        <v>63</v>
      </c>
      <c r="O167" s="2" t="s">
        <v>43</v>
      </c>
      <c r="P167" s="2" t="s">
        <v>44</v>
      </c>
      <c r="Q167" s="2" t="s">
        <v>45</v>
      </c>
      <c r="R167" s="2" t="s">
        <v>81</v>
      </c>
      <c r="S167" s="2" t="s">
        <v>206</v>
      </c>
      <c r="T167" s="2" t="s">
        <v>94</v>
      </c>
      <c r="U167" s="2" t="s">
        <v>110</v>
      </c>
      <c r="V167" s="2" t="s">
        <v>50</v>
      </c>
      <c r="W167" s="2" t="s">
        <v>46</v>
      </c>
      <c r="X167" s="2" t="s">
        <v>51</v>
      </c>
      <c r="Y167" s="2" t="s">
        <v>52</v>
      </c>
      <c r="Z167" s="2" t="s">
        <v>53</v>
      </c>
      <c r="AA167" s="2" t="s">
        <v>54</v>
      </c>
      <c r="AB167" s="2" t="s">
        <v>1234</v>
      </c>
      <c r="AC167" s="2" t="s">
        <v>1235</v>
      </c>
      <c r="AD167" s="6" t="s">
        <v>1236</v>
      </c>
      <c r="AE167" s="7" t="str">
        <f>HYPERLINK("https://drive.google.com/file/d/1DI2J9dVgA0lJUc6Tu_VCeDmd53LqYQHH/view?usp=drivesdk","मयुरी राजेंद्र लांबेआपले प्रमाणपत्र")</f>
        <v>मयुरी राजेंद्र लांबेआपले प्रमाणपत्र</v>
      </c>
      <c r="AF167" s="2" t="s">
        <v>1237</v>
      </c>
    </row>
    <row r="168" spans="1:32" ht="12.75">
      <c r="A168" s="4">
        <v>44229.859935208333</v>
      </c>
      <c r="B168" s="2" t="s">
        <v>1238</v>
      </c>
      <c r="C168" s="8">
        <v>30</v>
      </c>
      <c r="D168" s="2" t="s">
        <v>1239</v>
      </c>
      <c r="E168" s="2" t="s">
        <v>1240</v>
      </c>
      <c r="F168" s="2" t="s">
        <v>104</v>
      </c>
      <c r="G168" s="2" t="s">
        <v>105</v>
      </c>
      <c r="H168" s="2">
        <v>2014</v>
      </c>
      <c r="I168" s="2" t="s">
        <v>37</v>
      </c>
      <c r="J168" s="2" t="s">
        <v>73</v>
      </c>
      <c r="K168" s="2" t="s">
        <v>39</v>
      </c>
      <c r="L168" s="2" t="s">
        <v>40</v>
      </c>
      <c r="M168" s="2" t="s">
        <v>41</v>
      </c>
      <c r="N168" s="2" t="s">
        <v>42</v>
      </c>
      <c r="O168" s="2" t="s">
        <v>43</v>
      </c>
      <c r="P168" s="2" t="s">
        <v>44</v>
      </c>
      <c r="Q168" s="2" t="s">
        <v>45</v>
      </c>
      <c r="R168" s="2" t="s">
        <v>81</v>
      </c>
      <c r="S168" s="2" t="s">
        <v>206</v>
      </c>
      <c r="T168" s="2" t="s">
        <v>94</v>
      </c>
      <c r="U168" s="2" t="s">
        <v>110</v>
      </c>
      <c r="V168" s="2" t="s">
        <v>50</v>
      </c>
      <c r="W168" s="2" t="s">
        <v>37</v>
      </c>
      <c r="X168" s="2" t="s">
        <v>51</v>
      </c>
      <c r="Y168" s="2" t="s">
        <v>52</v>
      </c>
      <c r="Z168" s="2" t="s">
        <v>53</v>
      </c>
      <c r="AA168" s="2" t="s">
        <v>54</v>
      </c>
      <c r="AB168" s="2" t="s">
        <v>1241</v>
      </c>
      <c r="AC168" s="2" t="s">
        <v>1242</v>
      </c>
      <c r="AD168" s="6" t="s">
        <v>1243</v>
      </c>
      <c r="AE168" s="7" t="str">
        <f>HYPERLINK("https://drive.google.com/file/d/1zfEIBaSJIIOzEzi2t6s_-8DIO-ckxIbc/view?usp=drivesdk"," Apeksha Rajendra Salveआपले प्रमाणपत्र")</f>
        <v xml:space="preserve"> Apeksha Rajendra Salveआपले प्रमाणपत्र</v>
      </c>
      <c r="AF168" s="2" t="s">
        <v>1244</v>
      </c>
    </row>
    <row r="169" spans="1:32" ht="12.75">
      <c r="A169" s="4">
        <v>44229.860706064814</v>
      </c>
      <c r="B169" s="2" t="s">
        <v>1245</v>
      </c>
      <c r="C169" s="8">
        <v>26</v>
      </c>
      <c r="D169" s="2" t="s">
        <v>1246</v>
      </c>
      <c r="E169" s="2" t="s">
        <v>1247</v>
      </c>
      <c r="F169" s="2" t="s">
        <v>104</v>
      </c>
      <c r="G169" s="2" t="s">
        <v>105</v>
      </c>
      <c r="H169" s="2">
        <v>2014</v>
      </c>
      <c r="I169" s="2" t="s">
        <v>37</v>
      </c>
      <c r="J169" s="2" t="s">
        <v>73</v>
      </c>
      <c r="K169" s="2" t="s">
        <v>39</v>
      </c>
      <c r="L169" s="2" t="s">
        <v>40</v>
      </c>
      <c r="M169" s="2" t="s">
        <v>41</v>
      </c>
      <c r="N169" s="2" t="s">
        <v>42</v>
      </c>
      <c r="O169" s="2" t="s">
        <v>43</v>
      </c>
      <c r="P169" s="2" t="s">
        <v>44</v>
      </c>
      <c r="Q169" s="2" t="s">
        <v>45</v>
      </c>
      <c r="R169" s="2" t="s">
        <v>81</v>
      </c>
      <c r="S169" s="2" t="s">
        <v>206</v>
      </c>
      <c r="T169" s="2" t="s">
        <v>94</v>
      </c>
      <c r="U169" s="2" t="s">
        <v>110</v>
      </c>
      <c r="V169" s="2" t="s">
        <v>50</v>
      </c>
      <c r="W169" s="2" t="s">
        <v>46</v>
      </c>
      <c r="X169" s="2" t="s">
        <v>51</v>
      </c>
      <c r="Y169" s="2" t="s">
        <v>206</v>
      </c>
      <c r="Z169" s="2" t="s">
        <v>53</v>
      </c>
      <c r="AA169" s="2" t="s">
        <v>54</v>
      </c>
      <c r="AB169" s="2" t="s">
        <v>1248</v>
      </c>
      <c r="AC169" s="2" t="s">
        <v>1249</v>
      </c>
      <c r="AD169" s="6" t="s">
        <v>1250</v>
      </c>
      <c r="AE169" s="7" t="str">
        <f>HYPERLINK("https://drive.google.com/file/d/1HvOs9hhjMBnnZ6CqGakgPEBPM7DlF893/view?usp=drivesdk","Sonawane sagar sonawaneआपले प्रमाणपत्र")</f>
        <v>Sonawane sagar sonawaneआपले प्रमाणपत्र</v>
      </c>
      <c r="AF169" s="2" t="s">
        <v>1251</v>
      </c>
    </row>
    <row r="170" spans="1:32" ht="12.75">
      <c r="A170" s="4">
        <v>44229.860971168979</v>
      </c>
      <c r="B170" s="2" t="s">
        <v>1252</v>
      </c>
      <c r="C170" s="8">
        <v>28</v>
      </c>
      <c r="D170" s="2" t="s">
        <v>1253</v>
      </c>
      <c r="E170" s="2" t="s">
        <v>1254</v>
      </c>
      <c r="F170" s="2" t="s">
        <v>104</v>
      </c>
      <c r="G170" s="2" t="s">
        <v>105</v>
      </c>
      <c r="H170" s="2">
        <v>2014</v>
      </c>
      <c r="I170" s="2" t="s">
        <v>37</v>
      </c>
      <c r="J170" s="2" t="s">
        <v>73</v>
      </c>
      <c r="K170" s="2" t="s">
        <v>39</v>
      </c>
      <c r="L170" s="2" t="s">
        <v>62</v>
      </c>
      <c r="M170" s="2" t="s">
        <v>41</v>
      </c>
      <c r="N170" s="2" t="s">
        <v>42</v>
      </c>
      <c r="O170" s="2" t="s">
        <v>188</v>
      </c>
      <c r="P170" s="2" t="s">
        <v>44</v>
      </c>
      <c r="Q170" s="2" t="s">
        <v>45</v>
      </c>
      <c r="R170" s="2" t="s">
        <v>109</v>
      </c>
      <c r="S170" s="2" t="s">
        <v>47</v>
      </c>
      <c r="T170" s="2" t="s">
        <v>48</v>
      </c>
      <c r="U170" s="2" t="s">
        <v>110</v>
      </c>
      <c r="V170" s="2" t="s">
        <v>50</v>
      </c>
      <c r="W170" s="2" t="s">
        <v>81</v>
      </c>
      <c r="X170" s="2" t="s">
        <v>51</v>
      </c>
      <c r="Y170" s="2" t="s">
        <v>52</v>
      </c>
      <c r="Z170" s="2" t="s">
        <v>53</v>
      </c>
      <c r="AA170" s="2" t="s">
        <v>54</v>
      </c>
      <c r="AB170" s="2" t="s">
        <v>1255</v>
      </c>
      <c r="AC170" s="2" t="s">
        <v>1256</v>
      </c>
      <c r="AD170" s="6" t="s">
        <v>1257</v>
      </c>
      <c r="AE170" s="7" t="str">
        <f>HYPERLINK("https://drive.google.com/file/d/1QyM7UqM-gHCGhhaFEDyiz7s6cOpcIdBs/view?usp=drivesdk","रितिका राम गाडेकर आपले प्रमाणपत्र")</f>
        <v>रितिका राम गाडेकर आपले प्रमाणपत्र</v>
      </c>
      <c r="AF170" s="2" t="s">
        <v>1258</v>
      </c>
    </row>
    <row r="171" spans="1:32" ht="12.75">
      <c r="A171" s="4">
        <v>44229.863140856483</v>
      </c>
      <c r="B171" s="2" t="s">
        <v>1259</v>
      </c>
      <c r="C171" s="8">
        <v>12</v>
      </c>
      <c r="D171" s="2" t="s">
        <v>1260</v>
      </c>
      <c r="E171" s="2" t="s">
        <v>1261</v>
      </c>
      <c r="F171" s="2" t="s">
        <v>72</v>
      </c>
      <c r="G171" s="2" t="s">
        <v>105</v>
      </c>
      <c r="H171" s="2">
        <v>2014</v>
      </c>
      <c r="I171" s="2" t="s">
        <v>37</v>
      </c>
      <c r="J171" s="2" t="s">
        <v>73</v>
      </c>
      <c r="K171" s="2" t="s">
        <v>39</v>
      </c>
      <c r="L171" s="2" t="s">
        <v>62</v>
      </c>
      <c r="M171" s="2" t="s">
        <v>165</v>
      </c>
      <c r="N171" s="2" t="s">
        <v>63</v>
      </c>
      <c r="O171" s="2" t="s">
        <v>92</v>
      </c>
      <c r="P171" s="2" t="s">
        <v>44</v>
      </c>
      <c r="Q171" s="2" t="s">
        <v>363</v>
      </c>
      <c r="R171" s="2" t="s">
        <v>109</v>
      </c>
      <c r="S171" s="2" t="s">
        <v>47</v>
      </c>
      <c r="T171" s="2" t="s">
        <v>121</v>
      </c>
      <c r="U171" s="2" t="s">
        <v>80</v>
      </c>
      <c r="V171" s="2" t="s">
        <v>95</v>
      </c>
      <c r="W171" s="2" t="s">
        <v>81</v>
      </c>
      <c r="X171" s="2" t="s">
        <v>148</v>
      </c>
      <c r="Y171" s="2" t="s">
        <v>122</v>
      </c>
      <c r="Z171" s="2" t="s">
        <v>53</v>
      </c>
      <c r="AA171" s="2" t="s">
        <v>112</v>
      </c>
      <c r="AB171" s="2" t="s">
        <v>1262</v>
      </c>
      <c r="AC171" s="2" t="s">
        <v>1263</v>
      </c>
      <c r="AD171" s="6" t="s">
        <v>1264</v>
      </c>
      <c r="AE171" s="7" t="str">
        <f>HYPERLINK("https://drive.google.com/file/d/1zqtoOmwRombm1De9qfl8kNvDrb_ltkml/view?usp=drivesdk","साठे प्रतिक गोपीनाथआपले प्रमाणपत्र")</f>
        <v>साठे प्रतिक गोपीनाथआपले प्रमाणपत्र</v>
      </c>
      <c r="AF171" s="2" t="s">
        <v>1265</v>
      </c>
    </row>
    <row r="172" spans="1:32" ht="12.75">
      <c r="A172" s="4">
        <v>44229.864790046297</v>
      </c>
      <c r="B172" s="2" t="s">
        <v>1266</v>
      </c>
      <c r="C172" s="8">
        <v>28</v>
      </c>
      <c r="D172" s="2" t="s">
        <v>1267</v>
      </c>
      <c r="E172" s="2" t="s">
        <v>1268</v>
      </c>
      <c r="F172" s="2" t="s">
        <v>104</v>
      </c>
      <c r="G172" s="2" t="s">
        <v>105</v>
      </c>
      <c r="H172" s="2">
        <v>2014</v>
      </c>
      <c r="I172" s="2" t="s">
        <v>37</v>
      </c>
      <c r="J172" s="2" t="s">
        <v>73</v>
      </c>
      <c r="K172" s="2" t="s">
        <v>39</v>
      </c>
      <c r="L172" s="2" t="s">
        <v>40</v>
      </c>
      <c r="M172" s="2" t="s">
        <v>41</v>
      </c>
      <c r="N172" s="2" t="s">
        <v>42</v>
      </c>
      <c r="O172" s="2" t="s">
        <v>43</v>
      </c>
      <c r="P172" s="2" t="s">
        <v>44</v>
      </c>
      <c r="Q172" s="2" t="s">
        <v>45</v>
      </c>
      <c r="R172" s="2" t="s">
        <v>81</v>
      </c>
      <c r="S172" s="2" t="s">
        <v>206</v>
      </c>
      <c r="T172" s="2" t="s">
        <v>94</v>
      </c>
      <c r="U172" s="2" t="s">
        <v>110</v>
      </c>
      <c r="V172" s="2" t="s">
        <v>50</v>
      </c>
      <c r="W172" s="2" t="s">
        <v>46</v>
      </c>
      <c r="X172" s="2" t="s">
        <v>51</v>
      </c>
      <c r="Y172" s="2" t="s">
        <v>52</v>
      </c>
      <c r="Z172" s="2" t="s">
        <v>53</v>
      </c>
      <c r="AA172" s="2" t="s">
        <v>54</v>
      </c>
      <c r="AB172" s="2" t="s">
        <v>1269</v>
      </c>
      <c r="AC172" s="2" t="s">
        <v>1270</v>
      </c>
      <c r="AD172" s="6" t="s">
        <v>1271</v>
      </c>
      <c r="AE172" s="7" t="str">
        <f>HYPERLINK("https://drive.google.com/file/d/1HYaGbn1OCab3LY-S-WrNUM-I76aETzjm/view?usp=drivesdk","वृषाली गोरक्षनाथ सोनवणेआपले प्रमाणपत्र")</f>
        <v>वृषाली गोरक्षनाथ सोनवणेआपले प्रमाणपत्र</v>
      </c>
      <c r="AF172" s="2" t="s">
        <v>1272</v>
      </c>
    </row>
    <row r="173" spans="1:32" ht="12.75">
      <c r="A173" s="4">
        <v>44229.867547395828</v>
      </c>
      <c r="B173" s="2" t="s">
        <v>1273</v>
      </c>
      <c r="C173" s="8">
        <v>28</v>
      </c>
      <c r="D173" s="2" t="s">
        <v>1274</v>
      </c>
      <c r="E173" s="2" t="s">
        <v>130</v>
      </c>
      <c r="F173" s="2" t="s">
        <v>104</v>
      </c>
      <c r="G173" s="2" t="s">
        <v>105</v>
      </c>
      <c r="H173" s="2">
        <v>2014</v>
      </c>
      <c r="I173" s="2" t="s">
        <v>37</v>
      </c>
      <c r="J173" s="2" t="s">
        <v>73</v>
      </c>
      <c r="K173" s="2" t="s">
        <v>39</v>
      </c>
      <c r="L173" s="2" t="s">
        <v>40</v>
      </c>
      <c r="M173" s="2" t="s">
        <v>41</v>
      </c>
      <c r="N173" s="2" t="s">
        <v>42</v>
      </c>
      <c r="O173" s="2" t="s">
        <v>43</v>
      </c>
      <c r="P173" s="2" t="s">
        <v>44</v>
      </c>
      <c r="Q173" s="2" t="s">
        <v>45</v>
      </c>
      <c r="R173" s="2" t="s">
        <v>81</v>
      </c>
      <c r="S173" s="2" t="s">
        <v>206</v>
      </c>
      <c r="T173" s="2" t="s">
        <v>94</v>
      </c>
      <c r="U173" s="2" t="s">
        <v>110</v>
      </c>
      <c r="V173" s="2" t="s">
        <v>50</v>
      </c>
      <c r="W173" s="2" t="s">
        <v>46</v>
      </c>
      <c r="X173" s="2" t="s">
        <v>51</v>
      </c>
      <c r="Y173" s="2" t="s">
        <v>52</v>
      </c>
      <c r="Z173" s="2" t="s">
        <v>53</v>
      </c>
      <c r="AA173" s="2" t="s">
        <v>54</v>
      </c>
      <c r="AB173" s="2" t="s">
        <v>1275</v>
      </c>
      <c r="AC173" s="2" t="s">
        <v>1276</v>
      </c>
      <c r="AD173" s="6" t="s">
        <v>1277</v>
      </c>
      <c r="AE173" s="7" t="str">
        <f>HYPERLINK("https://drive.google.com/file/d/1tKtaPeS1ijd7Qq5P2XbisLdv45I-7uy1/view?usp=drivesdk","ईनामदार आफताब शौकत भाईआपले प्रमाणपत्र")</f>
        <v>ईनामदार आफताब शौकत भाईआपले प्रमाणपत्र</v>
      </c>
      <c r="AF173" s="2" t="s">
        <v>1278</v>
      </c>
    </row>
    <row r="174" spans="1:32" ht="12.75">
      <c r="A174" s="4">
        <v>44229.868425497683</v>
      </c>
      <c r="B174" s="2" t="s">
        <v>1279</v>
      </c>
      <c r="C174" s="8">
        <v>28</v>
      </c>
      <c r="D174" s="2" t="s">
        <v>1280</v>
      </c>
      <c r="E174" s="2" t="s">
        <v>1281</v>
      </c>
      <c r="F174" s="2" t="s">
        <v>104</v>
      </c>
      <c r="G174" s="2" t="s">
        <v>105</v>
      </c>
      <c r="H174" s="2">
        <v>2014</v>
      </c>
      <c r="I174" s="2" t="s">
        <v>37</v>
      </c>
      <c r="J174" s="2" t="s">
        <v>73</v>
      </c>
      <c r="K174" s="2" t="s">
        <v>39</v>
      </c>
      <c r="L174" s="2" t="s">
        <v>40</v>
      </c>
      <c r="M174" s="2" t="s">
        <v>41</v>
      </c>
      <c r="N174" s="2" t="s">
        <v>42</v>
      </c>
      <c r="O174" s="2" t="s">
        <v>43</v>
      </c>
      <c r="P174" s="2" t="s">
        <v>44</v>
      </c>
      <c r="Q174" s="2" t="s">
        <v>45</v>
      </c>
      <c r="R174" s="2" t="s">
        <v>81</v>
      </c>
      <c r="S174" s="2" t="s">
        <v>206</v>
      </c>
      <c r="T174" s="2" t="s">
        <v>94</v>
      </c>
      <c r="U174" s="2" t="s">
        <v>110</v>
      </c>
      <c r="V174" s="2" t="s">
        <v>50</v>
      </c>
      <c r="W174" s="2" t="s">
        <v>46</v>
      </c>
      <c r="X174" s="2" t="s">
        <v>51</v>
      </c>
      <c r="Y174" s="2" t="s">
        <v>52</v>
      </c>
      <c r="Z174" s="2" t="s">
        <v>53</v>
      </c>
      <c r="AA174" s="2" t="s">
        <v>54</v>
      </c>
      <c r="AB174" s="2" t="s">
        <v>1282</v>
      </c>
      <c r="AC174" s="2" t="s">
        <v>1283</v>
      </c>
      <c r="AD174" s="6" t="s">
        <v>1284</v>
      </c>
      <c r="AE174" s="7" t="str">
        <f>HYPERLINK("https://drive.google.com/file/d/1JyCZbae_zGtrNsq_GgwedtytZTLL22dT/view?usp=drivesdk","अनिकेत सतिष कदम आपले प्रमाणपत्र")</f>
        <v>अनिकेत सतिष कदम आपले प्रमाणपत्र</v>
      </c>
      <c r="AF174" s="2" t="s">
        <v>1285</v>
      </c>
    </row>
    <row r="175" spans="1:32" ht="12.75">
      <c r="A175" s="4">
        <v>44229.870482141203</v>
      </c>
      <c r="B175" s="2" t="s">
        <v>1286</v>
      </c>
      <c r="C175" s="8">
        <v>10</v>
      </c>
      <c r="D175" s="2" t="s">
        <v>1287</v>
      </c>
      <c r="E175" s="2" t="s">
        <v>1288</v>
      </c>
      <c r="F175" s="2" t="s">
        <v>104</v>
      </c>
      <c r="G175" s="2" t="s">
        <v>105</v>
      </c>
      <c r="H175" s="2">
        <v>2014</v>
      </c>
      <c r="I175" s="2" t="s">
        <v>46</v>
      </c>
      <c r="J175" s="2" t="s">
        <v>131</v>
      </c>
      <c r="K175" s="2" t="s">
        <v>205</v>
      </c>
      <c r="L175" s="2" t="s">
        <v>40</v>
      </c>
      <c r="M175" s="2" t="s">
        <v>41</v>
      </c>
      <c r="N175" s="2" t="s">
        <v>63</v>
      </c>
      <c r="O175" s="2" t="s">
        <v>92</v>
      </c>
      <c r="P175" s="2" t="s">
        <v>76</v>
      </c>
      <c r="Q175" s="2" t="s">
        <v>45</v>
      </c>
      <c r="R175" s="2" t="s">
        <v>81</v>
      </c>
      <c r="S175" s="2" t="s">
        <v>47</v>
      </c>
      <c r="T175" s="2" t="s">
        <v>94</v>
      </c>
      <c r="U175" s="2" t="s">
        <v>80</v>
      </c>
      <c r="V175" s="2" t="s">
        <v>221</v>
      </c>
      <c r="W175" s="2" t="s">
        <v>106</v>
      </c>
      <c r="X175" s="2" t="s">
        <v>148</v>
      </c>
      <c r="Y175" s="2" t="s">
        <v>122</v>
      </c>
      <c r="Z175" s="2" t="s">
        <v>111</v>
      </c>
      <c r="AA175" s="2" t="s">
        <v>112</v>
      </c>
      <c r="AB175" s="2" t="s">
        <v>1289</v>
      </c>
      <c r="AC175" s="2" t="s">
        <v>1290</v>
      </c>
      <c r="AD175" s="6" t="s">
        <v>1291</v>
      </c>
      <c r="AE175" s="7" t="str">
        <f>HYPERLINK("https://drive.google.com/file/d/1I-es36ufFcXwcPbbV3GUnWalvpUfxrvj/view?usp=drivesdk","Dnyaneshwari dahaleआपले प्रमाणपत्र")</f>
        <v>Dnyaneshwari dahaleआपले प्रमाणपत्र</v>
      </c>
      <c r="AF175" s="2" t="s">
        <v>1292</v>
      </c>
    </row>
    <row r="176" spans="1:32" ht="12.75">
      <c r="A176" s="4">
        <v>44229.870923784722</v>
      </c>
      <c r="B176" s="2" t="s">
        <v>1293</v>
      </c>
      <c r="C176" s="8">
        <v>28</v>
      </c>
      <c r="D176" s="2" t="s">
        <v>814</v>
      </c>
      <c r="E176" s="2" t="s">
        <v>1294</v>
      </c>
      <c r="F176" s="2" t="s">
        <v>104</v>
      </c>
      <c r="G176" s="2" t="s">
        <v>105</v>
      </c>
      <c r="H176" s="2">
        <v>2014</v>
      </c>
      <c r="I176" s="2" t="s">
        <v>37</v>
      </c>
      <c r="J176" s="2" t="s">
        <v>73</v>
      </c>
      <c r="K176" s="2" t="s">
        <v>39</v>
      </c>
      <c r="L176" s="2" t="s">
        <v>40</v>
      </c>
      <c r="M176" s="2" t="s">
        <v>41</v>
      </c>
      <c r="N176" s="2" t="s">
        <v>42</v>
      </c>
      <c r="O176" s="2" t="s">
        <v>43</v>
      </c>
      <c r="P176" s="2" t="s">
        <v>44</v>
      </c>
      <c r="Q176" s="2" t="s">
        <v>45</v>
      </c>
      <c r="R176" s="2" t="s">
        <v>81</v>
      </c>
      <c r="S176" s="2" t="s">
        <v>206</v>
      </c>
      <c r="T176" s="2" t="s">
        <v>94</v>
      </c>
      <c r="U176" s="2" t="s">
        <v>110</v>
      </c>
      <c r="V176" s="2" t="s">
        <v>50</v>
      </c>
      <c r="W176" s="2" t="s">
        <v>46</v>
      </c>
      <c r="X176" s="2" t="s">
        <v>51</v>
      </c>
      <c r="Y176" s="2" t="s">
        <v>52</v>
      </c>
      <c r="Z176" s="2" t="s">
        <v>53</v>
      </c>
      <c r="AA176" s="2" t="s">
        <v>54</v>
      </c>
      <c r="AB176" s="2" t="s">
        <v>1295</v>
      </c>
      <c r="AC176" s="2" t="s">
        <v>1296</v>
      </c>
      <c r="AD176" s="6" t="s">
        <v>1297</v>
      </c>
      <c r="AE176" s="7" t="str">
        <f>HYPERLINK("https://drive.google.com/file/d/1EHxryGpIsfUwh3-Q2OkpA0h_Ppvr9stZ/view?usp=drivesdk","चौधरी सौरभ दत्तात्रयआपले प्रमाणपत्र")</f>
        <v>चौधरी सौरभ दत्तात्रयआपले प्रमाणपत्र</v>
      </c>
      <c r="AF176" s="2" t="s">
        <v>1298</v>
      </c>
    </row>
    <row r="177" spans="1:32" ht="12.75">
      <c r="A177" s="4">
        <v>44229.874038587965</v>
      </c>
      <c r="B177" s="2" t="s">
        <v>1299</v>
      </c>
      <c r="C177" s="8">
        <v>28</v>
      </c>
      <c r="D177" s="2" t="s">
        <v>1300</v>
      </c>
      <c r="E177" s="2" t="s">
        <v>1301</v>
      </c>
      <c r="F177" s="2" t="s">
        <v>104</v>
      </c>
      <c r="G177" s="2" t="s">
        <v>105</v>
      </c>
      <c r="H177" s="2">
        <v>2014</v>
      </c>
      <c r="I177" s="2" t="s">
        <v>37</v>
      </c>
      <c r="J177" s="2" t="s">
        <v>73</v>
      </c>
      <c r="K177" s="2" t="s">
        <v>39</v>
      </c>
      <c r="L177" s="2" t="s">
        <v>40</v>
      </c>
      <c r="M177" s="2" t="s">
        <v>41</v>
      </c>
      <c r="N177" s="2" t="s">
        <v>42</v>
      </c>
      <c r="O177" s="2" t="s">
        <v>43</v>
      </c>
      <c r="P177" s="2" t="s">
        <v>44</v>
      </c>
      <c r="Q177" s="2" t="s">
        <v>45</v>
      </c>
      <c r="R177" s="2" t="s">
        <v>81</v>
      </c>
      <c r="S177" s="2" t="s">
        <v>206</v>
      </c>
      <c r="T177" s="2" t="s">
        <v>94</v>
      </c>
      <c r="U177" s="2" t="s">
        <v>110</v>
      </c>
      <c r="V177" s="2" t="s">
        <v>50</v>
      </c>
      <c r="W177" s="2" t="s">
        <v>46</v>
      </c>
      <c r="X177" s="2" t="s">
        <v>51</v>
      </c>
      <c r="Y177" s="2" t="s">
        <v>52</v>
      </c>
      <c r="Z177" s="2" t="s">
        <v>53</v>
      </c>
      <c r="AA177" s="2" t="s">
        <v>54</v>
      </c>
      <c r="AB177" s="2" t="s">
        <v>1302</v>
      </c>
      <c r="AC177" s="2" t="s">
        <v>1303</v>
      </c>
      <c r="AD177" s="6" t="s">
        <v>1304</v>
      </c>
      <c r="AE177" s="7" t="str">
        <f>HYPERLINK("https://drive.google.com/file/d/1A13NNMnPMosTca2Tt9kQ8MD1gmFsoavX/view?usp=drivesdk","Tanpure Rohan Laxmanआपले प्रमाणपत्र")</f>
        <v>Tanpure Rohan Laxmanआपले प्रमाणपत्र</v>
      </c>
      <c r="AF177" s="2" t="s">
        <v>1305</v>
      </c>
    </row>
    <row r="178" spans="1:32" ht="12.75">
      <c r="A178" s="4">
        <v>44229.876980034722</v>
      </c>
      <c r="B178" s="2" t="s">
        <v>1306</v>
      </c>
      <c r="C178" s="8">
        <v>24</v>
      </c>
      <c r="D178" s="2" t="s">
        <v>1307</v>
      </c>
      <c r="E178" s="2" t="s">
        <v>1308</v>
      </c>
      <c r="F178" s="2" t="s">
        <v>104</v>
      </c>
      <c r="G178" s="2" t="s">
        <v>105</v>
      </c>
      <c r="H178" s="2">
        <v>2014</v>
      </c>
      <c r="I178" s="2" t="s">
        <v>37</v>
      </c>
      <c r="J178" s="2" t="s">
        <v>73</v>
      </c>
      <c r="K178" s="2" t="s">
        <v>39</v>
      </c>
      <c r="L178" s="2" t="s">
        <v>40</v>
      </c>
      <c r="M178" s="2" t="s">
        <v>41</v>
      </c>
      <c r="N178" s="2" t="s">
        <v>63</v>
      </c>
      <c r="O178" s="2" t="s">
        <v>43</v>
      </c>
      <c r="P178" s="2" t="s">
        <v>44</v>
      </c>
      <c r="Q178" s="2" t="s">
        <v>45</v>
      </c>
      <c r="R178" s="2" t="s">
        <v>81</v>
      </c>
      <c r="S178" s="2" t="s">
        <v>206</v>
      </c>
      <c r="T178" s="2" t="s">
        <v>94</v>
      </c>
      <c r="U178" s="2" t="s">
        <v>110</v>
      </c>
      <c r="V178" s="2" t="s">
        <v>50</v>
      </c>
      <c r="W178" s="2" t="s">
        <v>46</v>
      </c>
      <c r="X178" s="2" t="s">
        <v>51</v>
      </c>
      <c r="Y178" s="2" t="s">
        <v>122</v>
      </c>
      <c r="Z178" s="2" t="s">
        <v>53</v>
      </c>
      <c r="AA178" s="2" t="s">
        <v>54</v>
      </c>
      <c r="AB178" s="2" t="s">
        <v>1309</v>
      </c>
      <c r="AC178" s="2" t="s">
        <v>1310</v>
      </c>
      <c r="AD178" s="6" t="s">
        <v>1311</v>
      </c>
      <c r="AE178" s="7" t="str">
        <f>HYPERLINK("https://drive.google.com/file/d/1LyvLnlLCa61huPEh4BDtNYSnyxxD5BDT/view?usp=drivesdk","Tejaswini Ashok Bhandareआपले प्रमाणपत्र")</f>
        <v>Tejaswini Ashok Bhandareआपले प्रमाणपत्र</v>
      </c>
      <c r="AF178" s="2" t="s">
        <v>1312</v>
      </c>
    </row>
    <row r="179" spans="1:32" ht="12.75">
      <c r="A179" s="4">
        <v>44229.877638067133</v>
      </c>
      <c r="B179" s="2" t="s">
        <v>1313</v>
      </c>
      <c r="C179" s="8">
        <v>28</v>
      </c>
      <c r="D179" s="2" t="s">
        <v>1314</v>
      </c>
      <c r="E179" s="2" t="s">
        <v>1315</v>
      </c>
      <c r="F179" s="2" t="s">
        <v>104</v>
      </c>
      <c r="G179" s="2" t="s">
        <v>105</v>
      </c>
      <c r="H179" s="2">
        <v>2014</v>
      </c>
      <c r="I179" s="2" t="s">
        <v>37</v>
      </c>
      <c r="J179" s="2" t="s">
        <v>73</v>
      </c>
      <c r="K179" s="2" t="s">
        <v>39</v>
      </c>
      <c r="L179" s="2" t="s">
        <v>40</v>
      </c>
      <c r="M179" s="2" t="s">
        <v>41</v>
      </c>
      <c r="N179" s="2" t="s">
        <v>42</v>
      </c>
      <c r="O179" s="2" t="s">
        <v>43</v>
      </c>
      <c r="P179" s="2" t="s">
        <v>44</v>
      </c>
      <c r="Q179" s="2" t="s">
        <v>45</v>
      </c>
      <c r="R179" s="2" t="s">
        <v>46</v>
      </c>
      <c r="S179" s="2" t="s">
        <v>206</v>
      </c>
      <c r="T179" s="2" t="s">
        <v>94</v>
      </c>
      <c r="U179" s="2" t="s">
        <v>110</v>
      </c>
      <c r="V179" s="2" t="s">
        <v>50</v>
      </c>
      <c r="W179" s="2" t="s">
        <v>46</v>
      </c>
      <c r="X179" s="2" t="s">
        <v>51</v>
      </c>
      <c r="Y179" s="2" t="s">
        <v>122</v>
      </c>
      <c r="Z179" s="2" t="s">
        <v>53</v>
      </c>
      <c r="AA179" s="2" t="s">
        <v>54</v>
      </c>
      <c r="AB179" s="2" t="s">
        <v>1316</v>
      </c>
      <c r="AC179" s="2" t="s">
        <v>1317</v>
      </c>
      <c r="AD179" s="6" t="s">
        <v>1318</v>
      </c>
      <c r="AE179" s="7" t="str">
        <f>HYPERLINK("https://drive.google.com/file/d/138UR43XABEwfEKLPqaXjXfcT8Npo9rCU/view?usp=drivesdk","पवार तेजस सुनिलआपले प्रमाणपत्र")</f>
        <v>पवार तेजस सुनिलआपले प्रमाणपत्र</v>
      </c>
      <c r="AF179" s="2" t="s">
        <v>1319</v>
      </c>
    </row>
    <row r="180" spans="1:32" ht="12.75">
      <c r="A180" s="4">
        <v>44229.878681944443</v>
      </c>
      <c r="B180" s="2" t="s">
        <v>1320</v>
      </c>
      <c r="C180" s="8">
        <v>24</v>
      </c>
      <c r="D180" s="2" t="s">
        <v>1321</v>
      </c>
      <c r="E180" s="2" t="s">
        <v>1322</v>
      </c>
      <c r="F180" s="2" t="s">
        <v>104</v>
      </c>
      <c r="G180" s="2" t="s">
        <v>105</v>
      </c>
      <c r="H180" s="2">
        <v>2014</v>
      </c>
      <c r="I180" s="2" t="s">
        <v>37</v>
      </c>
      <c r="J180" s="2" t="s">
        <v>131</v>
      </c>
      <c r="K180" s="2" t="s">
        <v>39</v>
      </c>
      <c r="L180" s="2" t="s">
        <v>62</v>
      </c>
      <c r="M180" s="2" t="s">
        <v>165</v>
      </c>
      <c r="N180" s="2" t="s">
        <v>42</v>
      </c>
      <c r="O180" s="2" t="s">
        <v>75</v>
      </c>
      <c r="P180" s="2" t="s">
        <v>44</v>
      </c>
      <c r="Q180" s="2" t="s">
        <v>363</v>
      </c>
      <c r="R180" s="2" t="s">
        <v>109</v>
      </c>
      <c r="S180" s="2" t="s">
        <v>206</v>
      </c>
      <c r="T180" s="2" t="s">
        <v>48</v>
      </c>
      <c r="U180" s="2" t="s">
        <v>110</v>
      </c>
      <c r="V180" s="2" t="s">
        <v>50</v>
      </c>
      <c r="W180" s="2" t="s">
        <v>37</v>
      </c>
      <c r="X180" s="2" t="s">
        <v>51</v>
      </c>
      <c r="Y180" s="2" t="s">
        <v>52</v>
      </c>
      <c r="Z180" s="2" t="s">
        <v>53</v>
      </c>
      <c r="AA180" s="2" t="s">
        <v>54</v>
      </c>
      <c r="AB180" s="2" t="s">
        <v>1323</v>
      </c>
      <c r="AC180" s="2" t="s">
        <v>1324</v>
      </c>
      <c r="AD180" s="6" t="s">
        <v>1325</v>
      </c>
      <c r="AE180" s="7" t="str">
        <f>HYPERLINK("https://drive.google.com/file/d/1UMgu6iYOip7hw53Dd6tXhcQrIMjCXSyg/view?usp=drivesdk"," चोळके कोमल भिमराजआपले प्रमाणपत्र")</f>
        <v xml:space="preserve"> चोळके कोमल भिमराजआपले प्रमाणपत्र</v>
      </c>
      <c r="AF180" s="2" t="s">
        <v>1326</v>
      </c>
    </row>
    <row r="181" spans="1:32" ht="12.75">
      <c r="A181" s="4">
        <v>44229.881898402775</v>
      </c>
      <c r="B181" s="2" t="s">
        <v>1327</v>
      </c>
      <c r="C181" s="8">
        <v>28</v>
      </c>
      <c r="D181" s="2" t="s">
        <v>1328</v>
      </c>
      <c r="E181" s="2" t="s">
        <v>1329</v>
      </c>
      <c r="F181" s="2" t="s">
        <v>72</v>
      </c>
      <c r="G181" s="2" t="s">
        <v>105</v>
      </c>
      <c r="H181" s="2">
        <v>2014</v>
      </c>
      <c r="I181" s="2" t="s">
        <v>37</v>
      </c>
      <c r="J181" s="2" t="s">
        <v>73</v>
      </c>
      <c r="K181" s="2" t="s">
        <v>39</v>
      </c>
      <c r="L181" s="2" t="s">
        <v>40</v>
      </c>
      <c r="M181" s="2" t="s">
        <v>41</v>
      </c>
      <c r="N181" s="2" t="s">
        <v>42</v>
      </c>
      <c r="O181" s="2" t="s">
        <v>43</v>
      </c>
      <c r="P181" s="2" t="s">
        <v>44</v>
      </c>
      <c r="Q181" s="2" t="s">
        <v>45</v>
      </c>
      <c r="R181" s="2" t="s">
        <v>81</v>
      </c>
      <c r="S181" s="2" t="s">
        <v>206</v>
      </c>
      <c r="T181" s="2" t="s">
        <v>94</v>
      </c>
      <c r="U181" s="2" t="s">
        <v>110</v>
      </c>
      <c r="V181" s="2" t="s">
        <v>50</v>
      </c>
      <c r="W181" s="2" t="s">
        <v>46</v>
      </c>
      <c r="X181" s="2" t="s">
        <v>51</v>
      </c>
      <c r="Y181" s="2" t="s">
        <v>52</v>
      </c>
      <c r="Z181" s="2" t="s">
        <v>53</v>
      </c>
      <c r="AA181" s="2" t="s">
        <v>54</v>
      </c>
      <c r="AB181" s="2" t="s">
        <v>1330</v>
      </c>
      <c r="AC181" s="2" t="s">
        <v>1331</v>
      </c>
      <c r="AD181" s="6" t="s">
        <v>1332</v>
      </c>
      <c r="AE181" s="7" t="str">
        <f>HYPERLINK("https://drive.google.com/file/d/1xMz4ZKYZC3oZ0fLP0AIkI36DulXYAjBp/view?usp=drivesdk","Kusmude Yogita sanjayआपले प्रमाणपत्र")</f>
        <v>Kusmude Yogita sanjayआपले प्रमाणपत्र</v>
      </c>
      <c r="AF181" s="2" t="s">
        <v>1333</v>
      </c>
    </row>
    <row r="182" spans="1:32" ht="12.75">
      <c r="A182" s="4">
        <v>44229.884842708329</v>
      </c>
      <c r="B182" s="2" t="s">
        <v>1334</v>
      </c>
      <c r="C182" s="8">
        <v>28</v>
      </c>
      <c r="D182" s="2" t="s">
        <v>1335</v>
      </c>
      <c r="E182" s="2" t="s">
        <v>1336</v>
      </c>
      <c r="F182" s="2" t="s">
        <v>104</v>
      </c>
      <c r="G182" s="2" t="s">
        <v>105</v>
      </c>
      <c r="H182" s="2">
        <v>2014</v>
      </c>
      <c r="I182" s="2" t="s">
        <v>37</v>
      </c>
      <c r="J182" s="2" t="s">
        <v>73</v>
      </c>
      <c r="K182" s="2" t="s">
        <v>39</v>
      </c>
      <c r="L182" s="2" t="s">
        <v>40</v>
      </c>
      <c r="M182" s="2" t="s">
        <v>41</v>
      </c>
      <c r="N182" s="2" t="s">
        <v>42</v>
      </c>
      <c r="O182" s="2" t="s">
        <v>43</v>
      </c>
      <c r="P182" s="2" t="s">
        <v>44</v>
      </c>
      <c r="Q182" s="2" t="s">
        <v>45</v>
      </c>
      <c r="R182" s="2" t="s">
        <v>81</v>
      </c>
      <c r="S182" s="2" t="s">
        <v>206</v>
      </c>
      <c r="T182" s="2" t="s">
        <v>94</v>
      </c>
      <c r="U182" s="2" t="s">
        <v>110</v>
      </c>
      <c r="V182" s="2" t="s">
        <v>50</v>
      </c>
      <c r="W182" s="2" t="s">
        <v>46</v>
      </c>
      <c r="X182" s="2" t="s">
        <v>51</v>
      </c>
      <c r="Y182" s="2" t="s">
        <v>52</v>
      </c>
      <c r="Z182" s="2" t="s">
        <v>53</v>
      </c>
      <c r="AA182" s="2" t="s">
        <v>54</v>
      </c>
      <c r="AB182" s="2" t="s">
        <v>1337</v>
      </c>
      <c r="AC182" s="2" t="s">
        <v>1338</v>
      </c>
      <c r="AD182" s="6" t="s">
        <v>1339</v>
      </c>
      <c r="AE182" s="7" t="str">
        <f>HYPERLINK("https://drive.google.com/file/d/1ADoT5a16PyiIP7EIKauvQt2A1DY3DggU/view?usp=drivesdk","Omkar sanjay shirsathआपले प्रमाणपत्र")</f>
        <v>Omkar sanjay shirsathआपले प्रमाणपत्र</v>
      </c>
      <c r="AF182" s="2" t="s">
        <v>1340</v>
      </c>
    </row>
    <row r="183" spans="1:32" ht="12.75">
      <c r="A183" s="4">
        <v>44229.884907013889</v>
      </c>
      <c r="B183" s="2" t="s">
        <v>1341</v>
      </c>
      <c r="C183" s="8">
        <v>26</v>
      </c>
      <c r="D183" s="2" t="s">
        <v>1342</v>
      </c>
      <c r="E183" s="2" t="s">
        <v>1343</v>
      </c>
      <c r="F183" s="2" t="s">
        <v>72</v>
      </c>
      <c r="G183" s="2" t="s">
        <v>105</v>
      </c>
      <c r="H183" s="2">
        <v>2014</v>
      </c>
      <c r="I183" s="2" t="s">
        <v>37</v>
      </c>
      <c r="J183" s="2" t="s">
        <v>73</v>
      </c>
      <c r="K183" s="2" t="s">
        <v>39</v>
      </c>
      <c r="L183" s="2" t="s">
        <v>40</v>
      </c>
      <c r="M183" s="2" t="s">
        <v>41</v>
      </c>
      <c r="N183" s="2" t="s">
        <v>63</v>
      </c>
      <c r="O183" s="2" t="s">
        <v>43</v>
      </c>
      <c r="P183" s="2" t="s">
        <v>44</v>
      </c>
      <c r="Q183" s="2" t="s">
        <v>45</v>
      </c>
      <c r="R183" s="2" t="s">
        <v>81</v>
      </c>
      <c r="S183" s="2" t="s">
        <v>206</v>
      </c>
      <c r="T183" s="2" t="s">
        <v>94</v>
      </c>
      <c r="U183" s="2" t="s">
        <v>110</v>
      </c>
      <c r="V183" s="2" t="s">
        <v>50</v>
      </c>
      <c r="W183" s="2" t="s">
        <v>46</v>
      </c>
      <c r="X183" s="2" t="s">
        <v>51</v>
      </c>
      <c r="Y183" s="2" t="s">
        <v>52</v>
      </c>
      <c r="Z183" s="2" t="s">
        <v>53</v>
      </c>
      <c r="AA183" s="2" t="s">
        <v>54</v>
      </c>
      <c r="AB183" s="2" t="s">
        <v>1344</v>
      </c>
      <c r="AC183" s="2" t="s">
        <v>1345</v>
      </c>
      <c r="AD183" s="6" t="s">
        <v>1346</v>
      </c>
      <c r="AE183" s="7" t="str">
        <f>HYPERLINK("https://drive.google.com/file/d/16gd0zTKysvxDyb7IbjVqWhw1QW0dJw5D/view?usp=drivesdk","Khushi wableआपले प्रमाणपत्र")</f>
        <v>Khushi wableआपले प्रमाणपत्र</v>
      </c>
      <c r="AF183" s="2" t="s">
        <v>1347</v>
      </c>
    </row>
    <row r="184" spans="1:32" ht="12.75">
      <c r="A184" s="4">
        <v>44229.886446273144</v>
      </c>
      <c r="B184" s="2" t="s">
        <v>1348</v>
      </c>
      <c r="C184" s="8">
        <v>22</v>
      </c>
      <c r="D184" s="2" t="s">
        <v>1349</v>
      </c>
      <c r="E184" s="2" t="s">
        <v>1350</v>
      </c>
      <c r="F184" s="2" t="s">
        <v>104</v>
      </c>
      <c r="G184" s="2" t="s">
        <v>105</v>
      </c>
      <c r="H184" s="2">
        <v>2013</v>
      </c>
      <c r="I184" s="2" t="s">
        <v>106</v>
      </c>
      <c r="J184" s="2" t="s">
        <v>38</v>
      </c>
      <c r="K184" s="2" t="s">
        <v>39</v>
      </c>
      <c r="L184" s="2" t="s">
        <v>40</v>
      </c>
      <c r="M184" s="2" t="s">
        <v>107</v>
      </c>
      <c r="N184" s="2" t="s">
        <v>63</v>
      </c>
      <c r="O184" s="2" t="s">
        <v>43</v>
      </c>
      <c r="P184" s="2" t="s">
        <v>44</v>
      </c>
      <c r="Q184" s="2" t="s">
        <v>77</v>
      </c>
      <c r="R184" s="2" t="s">
        <v>109</v>
      </c>
      <c r="S184" s="2" t="s">
        <v>47</v>
      </c>
      <c r="T184" s="2" t="s">
        <v>48</v>
      </c>
      <c r="U184" s="2" t="s">
        <v>110</v>
      </c>
      <c r="V184" s="2" t="s">
        <v>50</v>
      </c>
      <c r="W184" s="2" t="s">
        <v>106</v>
      </c>
      <c r="X184" s="2" t="s">
        <v>51</v>
      </c>
      <c r="Y184" s="2" t="s">
        <v>52</v>
      </c>
      <c r="Z184" s="2" t="s">
        <v>53</v>
      </c>
      <c r="AA184" s="2" t="s">
        <v>140</v>
      </c>
      <c r="AB184" s="2" t="s">
        <v>1351</v>
      </c>
      <c r="AC184" s="2" t="s">
        <v>1352</v>
      </c>
      <c r="AD184" s="6" t="s">
        <v>1353</v>
      </c>
      <c r="AE184" s="7" t="str">
        <f>HYPERLINK("https://drive.google.com/file/d/1GxL12i3g7FclCyjo0vR3XJZCFh5CCHEi/view?usp=drivesdk","शेटे भाग्यश्री सोमनाथ आपले प्रमाणपत्र")</f>
        <v>शेटे भाग्यश्री सोमनाथ आपले प्रमाणपत्र</v>
      </c>
      <c r="AF184" s="2" t="s">
        <v>1354</v>
      </c>
    </row>
    <row r="185" spans="1:32" ht="12.75">
      <c r="A185" s="4">
        <v>44229.887379120366</v>
      </c>
      <c r="B185" s="2" t="s">
        <v>1355</v>
      </c>
      <c r="C185" s="8">
        <v>26</v>
      </c>
      <c r="D185" s="2" t="s">
        <v>1356</v>
      </c>
      <c r="E185" s="2" t="s">
        <v>1357</v>
      </c>
      <c r="F185" s="2" t="s">
        <v>72</v>
      </c>
      <c r="G185" s="2" t="s">
        <v>105</v>
      </c>
      <c r="H185" s="2">
        <v>2014</v>
      </c>
      <c r="I185" s="2" t="s">
        <v>37</v>
      </c>
      <c r="J185" s="2" t="s">
        <v>73</v>
      </c>
      <c r="K185" s="2" t="s">
        <v>39</v>
      </c>
      <c r="L185" s="2" t="s">
        <v>40</v>
      </c>
      <c r="M185" s="2" t="s">
        <v>41</v>
      </c>
      <c r="N185" s="2" t="s">
        <v>63</v>
      </c>
      <c r="O185" s="2" t="s">
        <v>43</v>
      </c>
      <c r="P185" s="2" t="s">
        <v>44</v>
      </c>
      <c r="Q185" s="2" t="s">
        <v>45</v>
      </c>
      <c r="R185" s="2" t="s">
        <v>81</v>
      </c>
      <c r="S185" s="2" t="s">
        <v>206</v>
      </c>
      <c r="T185" s="2" t="s">
        <v>94</v>
      </c>
      <c r="U185" s="2" t="s">
        <v>110</v>
      </c>
      <c r="V185" s="2" t="s">
        <v>50</v>
      </c>
      <c r="W185" s="2" t="s">
        <v>46</v>
      </c>
      <c r="X185" s="2" t="s">
        <v>51</v>
      </c>
      <c r="Y185" s="2" t="s">
        <v>52</v>
      </c>
      <c r="Z185" s="2" t="s">
        <v>53</v>
      </c>
      <c r="AA185" s="2" t="s">
        <v>54</v>
      </c>
      <c r="AB185" s="2" t="s">
        <v>1358</v>
      </c>
      <c r="AC185" s="2" t="s">
        <v>1359</v>
      </c>
      <c r="AD185" s="6" t="s">
        <v>1360</v>
      </c>
      <c r="AE185" s="7" t="str">
        <f>HYPERLINK("https://drive.google.com/file/d/1rqW3fkANbZsAw6NXZs2DyX2Zt8jFFYiu/view?usp=drivesdk","SHABDALI vijay wableआपले प्रमाणपत्र")</f>
        <v>SHABDALI vijay wableआपले प्रमाणपत्र</v>
      </c>
      <c r="AF185" s="2" t="s">
        <v>1361</v>
      </c>
    </row>
    <row r="186" spans="1:32" ht="12.75">
      <c r="A186" s="4">
        <v>44229.887778067132</v>
      </c>
      <c r="B186" s="2" t="s">
        <v>1362</v>
      </c>
      <c r="C186" s="8">
        <v>26</v>
      </c>
      <c r="D186" s="2" t="s">
        <v>1363</v>
      </c>
      <c r="E186" s="2" t="s">
        <v>1364</v>
      </c>
      <c r="F186" s="2" t="s">
        <v>72</v>
      </c>
      <c r="G186" s="2" t="s">
        <v>105</v>
      </c>
      <c r="H186" s="2">
        <v>2014</v>
      </c>
      <c r="I186" s="2" t="s">
        <v>37</v>
      </c>
      <c r="J186" s="2" t="s">
        <v>73</v>
      </c>
      <c r="K186" s="2" t="s">
        <v>39</v>
      </c>
      <c r="L186" s="2" t="s">
        <v>40</v>
      </c>
      <c r="M186" s="2" t="s">
        <v>41</v>
      </c>
      <c r="N186" s="2" t="s">
        <v>63</v>
      </c>
      <c r="O186" s="2" t="s">
        <v>43</v>
      </c>
      <c r="P186" s="2" t="s">
        <v>44</v>
      </c>
      <c r="Q186" s="2" t="s">
        <v>45</v>
      </c>
      <c r="R186" s="2" t="s">
        <v>81</v>
      </c>
      <c r="S186" s="2" t="s">
        <v>206</v>
      </c>
      <c r="T186" s="2" t="s">
        <v>94</v>
      </c>
      <c r="U186" s="2" t="s">
        <v>110</v>
      </c>
      <c r="V186" s="2" t="s">
        <v>50</v>
      </c>
      <c r="W186" s="2" t="s">
        <v>81</v>
      </c>
      <c r="X186" s="2" t="s">
        <v>51</v>
      </c>
      <c r="Y186" s="2" t="s">
        <v>52</v>
      </c>
      <c r="Z186" s="2" t="s">
        <v>53</v>
      </c>
      <c r="AA186" s="2" t="s">
        <v>54</v>
      </c>
      <c r="AB186" s="2" t="s">
        <v>1365</v>
      </c>
      <c r="AC186" s="2" t="s">
        <v>1366</v>
      </c>
      <c r="AD186" s="6" t="s">
        <v>1367</v>
      </c>
      <c r="AE186" s="7" t="str">
        <f>HYPERLINK("https://drive.google.com/file/d/1ssFzZVeTB4ttdP0J7f5QdQhEhW3pnfuV/view?usp=drivesdk","Vaishnavi Hurule Vishnu आपले प्रमाणपत्र")</f>
        <v>Vaishnavi Hurule Vishnu आपले प्रमाणपत्र</v>
      </c>
      <c r="AF186" s="2" t="s">
        <v>1368</v>
      </c>
    </row>
    <row r="187" spans="1:32" ht="12.75">
      <c r="A187" s="4">
        <v>44229.890532175923</v>
      </c>
      <c r="B187" s="2" t="s">
        <v>1369</v>
      </c>
      <c r="C187" s="8">
        <v>28</v>
      </c>
      <c r="D187" s="2" t="s">
        <v>1370</v>
      </c>
      <c r="E187" s="2" t="s">
        <v>1371</v>
      </c>
      <c r="F187" s="2" t="s">
        <v>104</v>
      </c>
      <c r="G187" s="2" t="s">
        <v>105</v>
      </c>
      <c r="H187" s="2">
        <v>2014</v>
      </c>
      <c r="I187" s="2" t="s">
        <v>37</v>
      </c>
      <c r="J187" s="2" t="s">
        <v>73</v>
      </c>
      <c r="K187" s="2" t="s">
        <v>39</v>
      </c>
      <c r="L187" s="2" t="s">
        <v>40</v>
      </c>
      <c r="M187" s="2" t="s">
        <v>41</v>
      </c>
      <c r="N187" s="2" t="s">
        <v>42</v>
      </c>
      <c r="O187" s="2" t="s">
        <v>43</v>
      </c>
      <c r="P187" s="2" t="s">
        <v>44</v>
      </c>
      <c r="Q187" s="2" t="s">
        <v>45</v>
      </c>
      <c r="R187" s="2" t="s">
        <v>81</v>
      </c>
      <c r="S187" s="2" t="s">
        <v>206</v>
      </c>
      <c r="T187" s="2" t="s">
        <v>94</v>
      </c>
      <c r="U187" s="2" t="s">
        <v>110</v>
      </c>
      <c r="V187" s="2" t="s">
        <v>50</v>
      </c>
      <c r="W187" s="2" t="s">
        <v>46</v>
      </c>
      <c r="X187" s="2" t="s">
        <v>51</v>
      </c>
      <c r="Y187" s="2" t="s">
        <v>52</v>
      </c>
      <c r="Z187" s="2" t="s">
        <v>53</v>
      </c>
      <c r="AA187" s="2" t="s">
        <v>54</v>
      </c>
      <c r="AB187" s="2" t="s">
        <v>1372</v>
      </c>
      <c r="AC187" s="2" t="s">
        <v>1373</v>
      </c>
      <c r="AD187" s="6" t="s">
        <v>1374</v>
      </c>
      <c r="AE187" s="7" t="str">
        <f>HYPERLINK("https://drive.google.com/file/d/16MVl44jvCMdy1PQ8sR28CCSXDyq6bFDx/view?usp=drivesdk","Malwade kirti Gorakshnathआपले प्रमाणपत्र")</f>
        <v>Malwade kirti Gorakshnathआपले प्रमाणपत्र</v>
      </c>
      <c r="AF187" s="2" t="s">
        <v>1375</v>
      </c>
    </row>
    <row r="188" spans="1:32" ht="12.75">
      <c r="A188" s="4">
        <v>44229.893541018522</v>
      </c>
      <c r="B188" s="2" t="s">
        <v>1376</v>
      </c>
      <c r="C188" s="8">
        <v>26</v>
      </c>
      <c r="D188" s="2" t="s">
        <v>1377</v>
      </c>
      <c r="E188" s="2" t="s">
        <v>1378</v>
      </c>
      <c r="F188" s="2" t="s">
        <v>72</v>
      </c>
      <c r="G188" s="2" t="s">
        <v>105</v>
      </c>
      <c r="H188" s="2">
        <v>2014</v>
      </c>
      <c r="I188" s="2" t="s">
        <v>37</v>
      </c>
      <c r="J188" s="2" t="s">
        <v>73</v>
      </c>
      <c r="K188" s="2" t="s">
        <v>39</v>
      </c>
      <c r="L188" s="2" t="s">
        <v>40</v>
      </c>
      <c r="M188" s="2" t="s">
        <v>41</v>
      </c>
      <c r="N188" s="2" t="s">
        <v>63</v>
      </c>
      <c r="O188" s="2" t="s">
        <v>43</v>
      </c>
      <c r="P188" s="2" t="s">
        <v>44</v>
      </c>
      <c r="Q188" s="2" t="s">
        <v>45</v>
      </c>
      <c r="R188" s="2" t="s">
        <v>81</v>
      </c>
      <c r="S188" s="2" t="s">
        <v>206</v>
      </c>
      <c r="T188" s="2" t="s">
        <v>94</v>
      </c>
      <c r="U188" s="2" t="s">
        <v>110</v>
      </c>
      <c r="V188" s="2" t="s">
        <v>50</v>
      </c>
      <c r="W188" s="2" t="s">
        <v>81</v>
      </c>
      <c r="X188" s="2" t="s">
        <v>51</v>
      </c>
      <c r="Y188" s="2" t="s">
        <v>52</v>
      </c>
      <c r="Z188" s="2" t="s">
        <v>53</v>
      </c>
      <c r="AA188" s="2" t="s">
        <v>54</v>
      </c>
      <c r="AB188" s="2" t="s">
        <v>150</v>
      </c>
      <c r="AC188" s="2" t="s">
        <v>1379</v>
      </c>
      <c r="AD188" s="6" t="s">
        <v>1380</v>
      </c>
      <c r="AE188" s="7" t="str">
        <f>HYPERLINK("https://drive.google.com/file/d/1vBCX-ARS3_TZdNOqOq53nnusYNQuyL6S/view?usp=drivesdk","Sayli Wableआपले प्रमाणपत्र")</f>
        <v>Sayli Wableआपले प्रमाणपत्र</v>
      </c>
      <c r="AF188" s="2" t="s">
        <v>1381</v>
      </c>
    </row>
    <row r="189" spans="1:32" ht="12.75">
      <c r="A189" s="4">
        <v>44229.897790289353</v>
      </c>
      <c r="B189" s="2" t="s">
        <v>1382</v>
      </c>
      <c r="C189" s="8">
        <v>28</v>
      </c>
      <c r="D189" s="2" t="s">
        <v>1383</v>
      </c>
      <c r="E189" s="2" t="s">
        <v>1384</v>
      </c>
      <c r="F189" s="2" t="s">
        <v>104</v>
      </c>
      <c r="G189" s="2" t="s">
        <v>105</v>
      </c>
      <c r="H189" s="2">
        <v>2014</v>
      </c>
      <c r="I189" s="2" t="s">
        <v>37</v>
      </c>
      <c r="J189" s="2" t="s">
        <v>73</v>
      </c>
      <c r="K189" s="2" t="s">
        <v>39</v>
      </c>
      <c r="L189" s="2" t="s">
        <v>40</v>
      </c>
      <c r="M189" s="2" t="s">
        <v>41</v>
      </c>
      <c r="N189" s="2" t="s">
        <v>42</v>
      </c>
      <c r="O189" s="2" t="s">
        <v>43</v>
      </c>
      <c r="P189" s="2" t="s">
        <v>44</v>
      </c>
      <c r="Q189" s="2" t="s">
        <v>45</v>
      </c>
      <c r="R189" s="2" t="s">
        <v>81</v>
      </c>
      <c r="S189" s="2" t="s">
        <v>206</v>
      </c>
      <c r="T189" s="2" t="s">
        <v>94</v>
      </c>
      <c r="U189" s="2" t="s">
        <v>110</v>
      </c>
      <c r="V189" s="2" t="s">
        <v>50</v>
      </c>
      <c r="W189" s="2" t="s">
        <v>46</v>
      </c>
      <c r="X189" s="2" t="s">
        <v>51</v>
      </c>
      <c r="Y189" s="2" t="s">
        <v>52</v>
      </c>
      <c r="Z189" s="2" t="s">
        <v>53</v>
      </c>
      <c r="AA189" s="2" t="s">
        <v>54</v>
      </c>
      <c r="AB189" s="2" t="s">
        <v>1385</v>
      </c>
      <c r="AC189" s="2" t="s">
        <v>1386</v>
      </c>
      <c r="AD189" s="6" t="s">
        <v>1387</v>
      </c>
      <c r="AE189" s="7" t="str">
        <f>HYPERLINK("https://drive.google.com/file/d/1YYd-q8Nf17xi7yBf2fkZxk5QxcBXzDtJ/view?usp=drivesdk","Tushar Ashok Patareआपले प्रमाणपत्र")</f>
        <v>Tushar Ashok Patareआपले प्रमाणपत्र</v>
      </c>
      <c r="AF189" s="2" t="s">
        <v>1388</v>
      </c>
    </row>
    <row r="190" spans="1:32" ht="12.75">
      <c r="A190" s="4">
        <v>44229.900839097223</v>
      </c>
      <c r="B190" s="2" t="s">
        <v>1389</v>
      </c>
      <c r="C190" s="8">
        <v>28</v>
      </c>
      <c r="D190" s="2" t="s">
        <v>1390</v>
      </c>
      <c r="E190" s="2" t="s">
        <v>1391</v>
      </c>
      <c r="F190" s="2" t="s">
        <v>104</v>
      </c>
      <c r="G190" s="2" t="s">
        <v>105</v>
      </c>
      <c r="H190" s="2">
        <v>2014</v>
      </c>
      <c r="I190" s="2" t="s">
        <v>37</v>
      </c>
      <c r="J190" s="2" t="s">
        <v>73</v>
      </c>
      <c r="K190" s="2" t="s">
        <v>39</v>
      </c>
      <c r="L190" s="2" t="s">
        <v>40</v>
      </c>
      <c r="M190" s="2" t="s">
        <v>41</v>
      </c>
      <c r="N190" s="2" t="s">
        <v>42</v>
      </c>
      <c r="O190" s="2" t="s">
        <v>43</v>
      </c>
      <c r="P190" s="2" t="s">
        <v>44</v>
      </c>
      <c r="Q190" s="2" t="s">
        <v>45</v>
      </c>
      <c r="R190" s="2" t="s">
        <v>81</v>
      </c>
      <c r="S190" s="2" t="s">
        <v>206</v>
      </c>
      <c r="T190" s="2" t="s">
        <v>94</v>
      </c>
      <c r="U190" s="2" t="s">
        <v>110</v>
      </c>
      <c r="V190" s="2" t="s">
        <v>50</v>
      </c>
      <c r="W190" s="2" t="s">
        <v>46</v>
      </c>
      <c r="X190" s="2" t="s">
        <v>51</v>
      </c>
      <c r="Y190" s="2" t="s">
        <v>52</v>
      </c>
      <c r="Z190" s="2" t="s">
        <v>53</v>
      </c>
      <c r="AA190" s="2" t="s">
        <v>54</v>
      </c>
      <c r="AB190" s="2" t="s">
        <v>1392</v>
      </c>
      <c r="AC190" s="2" t="s">
        <v>1393</v>
      </c>
      <c r="AD190" s="6" t="s">
        <v>1394</v>
      </c>
      <c r="AE190" s="7" t="str">
        <f>HYPERLINK("https://drive.google.com/file/d/1PSEUbmgUe206fyH5VaMYvWRc4--5Fsj3/view?usp=drivesdk","Zaware shubham Ravsahebआपले प्रमाणपत्र")</f>
        <v>Zaware shubham Ravsahebआपले प्रमाणपत्र</v>
      </c>
      <c r="AF190" s="2" t="s">
        <v>1395</v>
      </c>
    </row>
    <row r="191" spans="1:32" ht="12.75">
      <c r="A191" s="4">
        <v>44229.902650868054</v>
      </c>
      <c r="B191" s="2" t="s">
        <v>1396</v>
      </c>
      <c r="C191" s="8">
        <v>14</v>
      </c>
      <c r="D191" s="2" t="s">
        <v>1397</v>
      </c>
      <c r="E191" s="2" t="s">
        <v>1398</v>
      </c>
      <c r="F191" s="2" t="s">
        <v>104</v>
      </c>
      <c r="G191" s="2" t="s">
        <v>105</v>
      </c>
      <c r="H191" s="2">
        <v>2014</v>
      </c>
      <c r="I191" s="2" t="s">
        <v>37</v>
      </c>
      <c r="J191" s="2" t="s">
        <v>73</v>
      </c>
      <c r="K191" s="2" t="s">
        <v>81</v>
      </c>
      <c r="L191" s="2" t="s">
        <v>278</v>
      </c>
      <c r="M191" s="2" t="s">
        <v>165</v>
      </c>
      <c r="N191" s="2" t="s">
        <v>63</v>
      </c>
      <c r="O191" s="2" t="s">
        <v>43</v>
      </c>
      <c r="P191" s="2" t="s">
        <v>44</v>
      </c>
      <c r="Q191" s="2" t="s">
        <v>363</v>
      </c>
      <c r="R191" s="2" t="s">
        <v>64</v>
      </c>
      <c r="S191" s="2" t="s">
        <v>93</v>
      </c>
      <c r="T191" s="2" t="s">
        <v>79</v>
      </c>
      <c r="U191" s="2" t="s">
        <v>110</v>
      </c>
      <c r="V191" s="2" t="s">
        <v>50</v>
      </c>
      <c r="W191" s="2" t="s">
        <v>106</v>
      </c>
      <c r="X191" s="2" t="s">
        <v>51</v>
      </c>
      <c r="Y191" s="2" t="s">
        <v>52</v>
      </c>
      <c r="Z191" s="2" t="s">
        <v>96</v>
      </c>
      <c r="AA191" s="2" t="s">
        <v>112</v>
      </c>
      <c r="AB191" s="2" t="s">
        <v>1399</v>
      </c>
      <c r="AC191" s="2" t="s">
        <v>1400</v>
      </c>
      <c r="AD191" s="6" t="s">
        <v>1401</v>
      </c>
      <c r="AE191" s="7" t="str">
        <f>HYPERLINK("https://drive.google.com/file/d/1LZefwPV9gX_NODaDrYWznVixou6bzwP_/view?usp=drivesdk","आकाश संतोष शिंदेआपले प्रमाणपत्र")</f>
        <v>आकाश संतोष शिंदेआपले प्रमाणपत्र</v>
      </c>
      <c r="AF191" s="2" t="s">
        <v>1402</v>
      </c>
    </row>
    <row r="192" spans="1:32" ht="12.75">
      <c r="A192" s="4">
        <v>44229.904025185184</v>
      </c>
      <c r="B192" s="2" t="s">
        <v>1403</v>
      </c>
      <c r="C192" s="8">
        <v>28</v>
      </c>
      <c r="D192" s="2" t="s">
        <v>1404</v>
      </c>
      <c r="E192" s="2" t="s">
        <v>1405</v>
      </c>
      <c r="F192" s="2" t="s">
        <v>104</v>
      </c>
      <c r="G192" s="2" t="s">
        <v>105</v>
      </c>
      <c r="H192" s="2">
        <v>2014</v>
      </c>
      <c r="I192" s="2" t="s">
        <v>37</v>
      </c>
      <c r="J192" s="2" t="s">
        <v>73</v>
      </c>
      <c r="K192" s="2" t="s">
        <v>39</v>
      </c>
      <c r="L192" s="2" t="s">
        <v>40</v>
      </c>
      <c r="M192" s="2" t="s">
        <v>41</v>
      </c>
      <c r="N192" s="2" t="s">
        <v>42</v>
      </c>
      <c r="O192" s="2" t="s">
        <v>43</v>
      </c>
      <c r="P192" s="2" t="s">
        <v>44</v>
      </c>
      <c r="Q192" s="2" t="s">
        <v>45</v>
      </c>
      <c r="R192" s="2" t="s">
        <v>109</v>
      </c>
      <c r="S192" s="2" t="s">
        <v>206</v>
      </c>
      <c r="T192" s="2" t="s">
        <v>94</v>
      </c>
      <c r="U192" s="2" t="s">
        <v>110</v>
      </c>
      <c r="V192" s="2" t="s">
        <v>50</v>
      </c>
      <c r="W192" s="2" t="s">
        <v>46</v>
      </c>
      <c r="X192" s="2" t="s">
        <v>51</v>
      </c>
      <c r="Y192" s="2" t="s">
        <v>52</v>
      </c>
      <c r="Z192" s="2" t="s">
        <v>53</v>
      </c>
      <c r="AA192" s="2" t="s">
        <v>54</v>
      </c>
      <c r="AB192" s="2" t="s">
        <v>1406</v>
      </c>
      <c r="AC192" s="2" t="s">
        <v>1407</v>
      </c>
      <c r="AD192" s="6" t="s">
        <v>1408</v>
      </c>
      <c r="AE192" s="7" t="str">
        <f>HYPERLINK("https://drive.google.com/file/d/1f-rLnoXAjYBqNuw6X6B__ZRGvMR20v7p/view?usp=drivesdk","भिसे चंद्रशेखर संतोषआपले प्रमाणपत्र")</f>
        <v>भिसे चंद्रशेखर संतोषआपले प्रमाणपत्र</v>
      </c>
      <c r="AF192" s="2" t="s">
        <v>1409</v>
      </c>
    </row>
    <row r="193" spans="1:32" ht="12.75">
      <c r="A193" s="4">
        <v>44229.904280069444</v>
      </c>
      <c r="B193" s="2" t="s">
        <v>1410</v>
      </c>
      <c r="C193" s="8">
        <v>26</v>
      </c>
      <c r="D193" s="2" t="s">
        <v>1411</v>
      </c>
      <c r="E193" s="2" t="s">
        <v>1412</v>
      </c>
      <c r="F193" s="2" t="s">
        <v>104</v>
      </c>
      <c r="G193" s="2" t="s">
        <v>105</v>
      </c>
      <c r="H193" s="2">
        <v>2014</v>
      </c>
      <c r="I193" s="2" t="s">
        <v>46</v>
      </c>
      <c r="J193" s="2" t="s">
        <v>38</v>
      </c>
      <c r="K193" s="2" t="s">
        <v>39</v>
      </c>
      <c r="L193" s="2" t="s">
        <v>40</v>
      </c>
      <c r="M193" s="2" t="s">
        <v>41</v>
      </c>
      <c r="N193" s="2" t="s">
        <v>42</v>
      </c>
      <c r="O193" s="2" t="s">
        <v>92</v>
      </c>
      <c r="P193" s="2" t="s">
        <v>44</v>
      </c>
      <c r="Q193" s="2" t="s">
        <v>363</v>
      </c>
      <c r="R193" s="2" t="s">
        <v>81</v>
      </c>
      <c r="S193" s="2" t="s">
        <v>206</v>
      </c>
      <c r="T193" s="2" t="s">
        <v>94</v>
      </c>
      <c r="U193" s="2" t="s">
        <v>110</v>
      </c>
      <c r="V193" s="2" t="s">
        <v>50</v>
      </c>
      <c r="W193" s="2" t="s">
        <v>37</v>
      </c>
      <c r="X193" s="2" t="s">
        <v>51</v>
      </c>
      <c r="Y193" s="2" t="s">
        <v>52</v>
      </c>
      <c r="Z193" s="2" t="s">
        <v>53</v>
      </c>
      <c r="AA193" s="2" t="s">
        <v>54</v>
      </c>
      <c r="AB193" s="2" t="s">
        <v>1413</v>
      </c>
      <c r="AC193" s="2" t="s">
        <v>1414</v>
      </c>
      <c r="AD193" s="6" t="s">
        <v>1415</v>
      </c>
      <c r="AE193" s="7" t="str">
        <f>HYPERLINK("https://drive.google.com/file/d/1POYUP6U3S-ej_l3sanN0CN01hjuQ-buE/view?usp=drivesdk","Takate Gauri Sanjayआपले प्रमाणपत्र")</f>
        <v>Takate Gauri Sanjayआपले प्रमाणपत्र</v>
      </c>
      <c r="AF193" s="2" t="s">
        <v>1416</v>
      </c>
    </row>
    <row r="194" spans="1:32" ht="12.75">
      <c r="A194" s="4">
        <v>44229.922247418981</v>
      </c>
      <c r="B194" s="2" t="s">
        <v>1417</v>
      </c>
      <c r="C194" s="8">
        <v>8</v>
      </c>
      <c r="D194" s="2" t="s">
        <v>1418</v>
      </c>
      <c r="E194" s="2" t="s">
        <v>1419</v>
      </c>
      <c r="F194" s="2" t="s">
        <v>72</v>
      </c>
      <c r="G194" s="2" t="s">
        <v>105</v>
      </c>
      <c r="H194" s="2">
        <v>2014</v>
      </c>
      <c r="I194" s="2" t="s">
        <v>46</v>
      </c>
      <c r="J194" s="2" t="s">
        <v>277</v>
      </c>
      <c r="K194" s="2" t="s">
        <v>205</v>
      </c>
      <c r="L194" s="2" t="s">
        <v>62</v>
      </c>
      <c r="M194" s="2" t="s">
        <v>107</v>
      </c>
      <c r="N194" s="2" t="s">
        <v>63</v>
      </c>
      <c r="O194" s="2" t="s">
        <v>43</v>
      </c>
      <c r="P194" s="2" t="s">
        <v>76</v>
      </c>
      <c r="Q194" s="2" t="s">
        <v>363</v>
      </c>
      <c r="R194" s="2" t="s">
        <v>81</v>
      </c>
      <c r="S194" s="2" t="s">
        <v>47</v>
      </c>
      <c r="T194" s="2" t="s">
        <v>121</v>
      </c>
      <c r="U194" s="2" t="s">
        <v>80</v>
      </c>
      <c r="V194" s="2" t="s">
        <v>95</v>
      </c>
      <c r="W194" s="2" t="s">
        <v>106</v>
      </c>
      <c r="X194" s="2" t="s">
        <v>148</v>
      </c>
      <c r="Y194" s="2" t="s">
        <v>122</v>
      </c>
      <c r="Z194" s="2" t="s">
        <v>53</v>
      </c>
      <c r="AA194" s="2" t="s">
        <v>123</v>
      </c>
      <c r="AB194" s="2" t="s">
        <v>327</v>
      </c>
      <c r="AC194" s="2" t="s">
        <v>1420</v>
      </c>
      <c r="AD194" s="6" t="s">
        <v>1421</v>
      </c>
      <c r="AE194" s="7" t="str">
        <f>HYPERLINK("https://drive.google.com/file/d/1PKA9bExMA2VneuDrRstN-ZMDOafDk8fm/view?usp=drivesdk","Nimase Aditya Sanjayआपले प्रमाणपत्र")</f>
        <v>Nimase Aditya Sanjayआपले प्रमाणपत्र</v>
      </c>
      <c r="AF194" s="2" t="s">
        <v>1422</v>
      </c>
    </row>
    <row r="195" spans="1:32" ht="12.75">
      <c r="A195" s="4">
        <v>44229.937794178244</v>
      </c>
      <c r="B195" s="2" t="s">
        <v>1423</v>
      </c>
      <c r="C195" s="8">
        <v>12</v>
      </c>
      <c r="D195" s="2" t="s">
        <v>1424</v>
      </c>
      <c r="E195" s="2" t="s">
        <v>1425</v>
      </c>
      <c r="F195" s="2" t="s">
        <v>104</v>
      </c>
      <c r="G195" s="2" t="s">
        <v>105</v>
      </c>
      <c r="H195" s="2">
        <v>2014</v>
      </c>
      <c r="I195" s="2" t="s">
        <v>37</v>
      </c>
      <c r="J195" s="2" t="s">
        <v>73</v>
      </c>
      <c r="K195" s="2" t="s">
        <v>39</v>
      </c>
      <c r="L195" s="2" t="s">
        <v>278</v>
      </c>
      <c r="M195" s="2" t="s">
        <v>165</v>
      </c>
      <c r="N195" s="2" t="s">
        <v>431</v>
      </c>
      <c r="O195" s="2" t="s">
        <v>75</v>
      </c>
      <c r="P195" s="2" t="s">
        <v>76</v>
      </c>
      <c r="Q195" s="2" t="s">
        <v>45</v>
      </c>
      <c r="R195" s="2" t="s">
        <v>64</v>
      </c>
      <c r="S195" s="2" t="s">
        <v>47</v>
      </c>
      <c r="T195" s="2" t="s">
        <v>79</v>
      </c>
      <c r="U195" s="2" t="s">
        <v>132</v>
      </c>
      <c r="V195" s="2" t="s">
        <v>95</v>
      </c>
      <c r="W195" s="2" t="s">
        <v>46</v>
      </c>
      <c r="X195" s="2" t="s">
        <v>148</v>
      </c>
      <c r="Y195" s="2" t="s">
        <v>52</v>
      </c>
      <c r="Z195" s="2" t="s">
        <v>111</v>
      </c>
      <c r="AA195" s="2" t="s">
        <v>140</v>
      </c>
      <c r="AB195" s="2" t="s">
        <v>1426</v>
      </c>
      <c r="AC195" s="2" t="s">
        <v>1427</v>
      </c>
      <c r="AD195" s="6" t="s">
        <v>1428</v>
      </c>
      <c r="AE195" s="7" t="str">
        <f>HYPERLINK("https://drive.google.com/file/d/1CbqFvvH4I5a4IZEQtk6B93Y-UjrNtuBg/view?usp=drivesdk","देवीकर माधुरी बाबासाहेब आपले प्रमाणपत्र")</f>
        <v>देवीकर माधुरी बाबासाहेब आपले प्रमाणपत्र</v>
      </c>
      <c r="AF195" s="2" t="s">
        <v>1429</v>
      </c>
    </row>
    <row r="196" spans="1:32" ht="12.75">
      <c r="A196" s="4">
        <v>44229.943436793983</v>
      </c>
      <c r="B196" s="2" t="s">
        <v>1430</v>
      </c>
      <c r="C196" s="8">
        <v>26</v>
      </c>
      <c r="D196" s="2" t="s">
        <v>1431</v>
      </c>
      <c r="E196" s="2" t="s">
        <v>1432</v>
      </c>
      <c r="F196" s="2" t="s">
        <v>104</v>
      </c>
      <c r="G196" s="2" t="s">
        <v>105</v>
      </c>
      <c r="H196" s="2">
        <v>2014</v>
      </c>
      <c r="I196" s="2" t="s">
        <v>37</v>
      </c>
      <c r="J196" s="2" t="s">
        <v>73</v>
      </c>
      <c r="K196" s="2" t="s">
        <v>39</v>
      </c>
      <c r="L196" s="2" t="s">
        <v>40</v>
      </c>
      <c r="M196" s="2" t="s">
        <v>41</v>
      </c>
      <c r="N196" s="2" t="s">
        <v>42</v>
      </c>
      <c r="O196" s="2" t="s">
        <v>43</v>
      </c>
      <c r="P196" s="2" t="s">
        <v>44</v>
      </c>
      <c r="Q196" s="2" t="s">
        <v>45</v>
      </c>
      <c r="R196" s="2" t="s">
        <v>81</v>
      </c>
      <c r="S196" s="2" t="s">
        <v>206</v>
      </c>
      <c r="T196" s="2" t="s">
        <v>94</v>
      </c>
      <c r="U196" s="2" t="s">
        <v>110</v>
      </c>
      <c r="V196" s="2" t="s">
        <v>221</v>
      </c>
      <c r="W196" s="2" t="s">
        <v>46</v>
      </c>
      <c r="X196" s="2" t="s">
        <v>51</v>
      </c>
      <c r="Y196" s="2" t="s">
        <v>52</v>
      </c>
      <c r="Z196" s="2" t="s">
        <v>53</v>
      </c>
      <c r="AA196" s="2" t="s">
        <v>54</v>
      </c>
      <c r="AB196" s="2" t="s">
        <v>1433</v>
      </c>
      <c r="AC196" s="2" t="s">
        <v>1434</v>
      </c>
      <c r="AD196" s="6" t="s">
        <v>1435</v>
      </c>
      <c r="AE196" s="7" t="str">
        <f>HYPERLINK("https://drive.google.com/file/d/1zLfz7moA-uXs41g6jtkbbdKK5ZXeGq2T/view?usp=drivesdk","Gaurav Sunil nawaleआपले प्रमाणपत्र")</f>
        <v>Gaurav Sunil nawaleआपले प्रमाणपत्र</v>
      </c>
      <c r="AF196" s="2" t="s">
        <v>1436</v>
      </c>
    </row>
    <row r="197" spans="1:32" ht="12.75">
      <c r="A197" s="4">
        <v>44229.952061400458</v>
      </c>
      <c r="B197" s="2" t="s">
        <v>1437</v>
      </c>
      <c r="C197" s="8">
        <v>26</v>
      </c>
      <c r="D197" s="2" t="s">
        <v>1438</v>
      </c>
      <c r="E197" s="2" t="s">
        <v>1439</v>
      </c>
      <c r="F197" s="2" t="s">
        <v>104</v>
      </c>
      <c r="G197" s="2" t="s">
        <v>105</v>
      </c>
      <c r="H197" s="2">
        <v>2014</v>
      </c>
      <c r="I197" s="2" t="s">
        <v>106</v>
      </c>
      <c r="J197" s="2" t="s">
        <v>73</v>
      </c>
      <c r="K197" s="2" t="s">
        <v>39</v>
      </c>
      <c r="L197" s="2" t="s">
        <v>40</v>
      </c>
      <c r="M197" s="2" t="s">
        <v>41</v>
      </c>
      <c r="N197" s="2" t="s">
        <v>42</v>
      </c>
      <c r="O197" s="2" t="s">
        <v>43</v>
      </c>
      <c r="P197" s="2" t="s">
        <v>44</v>
      </c>
      <c r="Q197" s="2" t="s">
        <v>45</v>
      </c>
      <c r="R197" s="2" t="s">
        <v>81</v>
      </c>
      <c r="S197" s="2" t="s">
        <v>206</v>
      </c>
      <c r="T197" s="2" t="s">
        <v>94</v>
      </c>
      <c r="U197" s="2" t="s">
        <v>110</v>
      </c>
      <c r="V197" s="2" t="s">
        <v>50</v>
      </c>
      <c r="W197" s="2" t="s">
        <v>46</v>
      </c>
      <c r="X197" s="2" t="s">
        <v>51</v>
      </c>
      <c r="Y197" s="2" t="s">
        <v>52</v>
      </c>
      <c r="Z197" s="2" t="s">
        <v>53</v>
      </c>
      <c r="AA197" s="2" t="s">
        <v>54</v>
      </c>
      <c r="AB197" s="2" t="s">
        <v>1440</v>
      </c>
      <c r="AC197" s="2" t="s">
        <v>1441</v>
      </c>
      <c r="AD197" s="6" t="s">
        <v>1442</v>
      </c>
      <c r="AE197" s="7" t="str">
        <f>HYPERLINK("https://drive.google.com/file/d/1tccgR4DbT6sNMd6dGHcm30I1uYf1ZLbq/view?usp=drivesdk","Mayuri Babasaheb shirsathआपले प्रमाणपत्र")</f>
        <v>Mayuri Babasaheb shirsathआपले प्रमाणपत्र</v>
      </c>
      <c r="AF197" s="2" t="s">
        <v>1443</v>
      </c>
    </row>
    <row r="198" spans="1:32" ht="12.75">
      <c r="A198" s="4">
        <v>44229.955934016209</v>
      </c>
      <c r="B198" s="2" t="s">
        <v>1444</v>
      </c>
      <c r="C198" s="8">
        <v>26</v>
      </c>
      <c r="D198" s="2" t="s">
        <v>1445</v>
      </c>
      <c r="E198" s="2" t="s">
        <v>965</v>
      </c>
      <c r="F198" s="2" t="s">
        <v>72</v>
      </c>
      <c r="G198" s="2" t="s">
        <v>157</v>
      </c>
      <c r="H198" s="2">
        <v>2014</v>
      </c>
      <c r="I198" s="2" t="s">
        <v>37</v>
      </c>
      <c r="J198" s="2" t="s">
        <v>73</v>
      </c>
      <c r="K198" s="2" t="s">
        <v>39</v>
      </c>
      <c r="L198" s="2" t="s">
        <v>40</v>
      </c>
      <c r="M198" s="2" t="s">
        <v>41</v>
      </c>
      <c r="N198" s="2" t="s">
        <v>63</v>
      </c>
      <c r="O198" s="2" t="s">
        <v>43</v>
      </c>
      <c r="P198" s="2" t="s">
        <v>44</v>
      </c>
      <c r="Q198" s="2" t="s">
        <v>45</v>
      </c>
      <c r="R198" s="2" t="s">
        <v>81</v>
      </c>
      <c r="S198" s="2" t="s">
        <v>206</v>
      </c>
      <c r="T198" s="2" t="s">
        <v>94</v>
      </c>
      <c r="U198" s="2" t="s">
        <v>110</v>
      </c>
      <c r="V198" s="2" t="s">
        <v>50</v>
      </c>
      <c r="W198" s="2" t="s">
        <v>81</v>
      </c>
      <c r="X198" s="2" t="s">
        <v>51</v>
      </c>
      <c r="Y198" s="2" t="s">
        <v>52</v>
      </c>
      <c r="Z198" s="2" t="s">
        <v>53</v>
      </c>
      <c r="AA198" s="2" t="s">
        <v>54</v>
      </c>
      <c r="AB198" s="2" t="s">
        <v>1446</v>
      </c>
      <c r="AC198" s="2" t="s">
        <v>1447</v>
      </c>
      <c r="AD198" s="6" t="s">
        <v>1448</v>
      </c>
      <c r="AE198" s="7" t="str">
        <f>HYPERLINK("https://drive.google.com/file/d/1jkuVGR228P7gxUKc48o0fWRv4d4R8YXO/view?usp=drivesdk"," स्नेहा शिवाजी थोरातआपले प्रमाणपत्र")</f>
        <v xml:space="preserve"> स्नेहा शिवाजी थोरातआपले प्रमाणपत्र</v>
      </c>
      <c r="AF198" s="2" t="s">
        <v>1449</v>
      </c>
    </row>
    <row r="199" spans="1:32" ht="12.75">
      <c r="A199" s="4">
        <v>44229.974238692128</v>
      </c>
      <c r="B199" s="2" t="s">
        <v>1450</v>
      </c>
      <c r="C199" s="8">
        <v>28</v>
      </c>
      <c r="D199" s="2" t="s">
        <v>1451</v>
      </c>
      <c r="E199" s="2" t="s">
        <v>822</v>
      </c>
      <c r="F199" s="2" t="s">
        <v>104</v>
      </c>
      <c r="G199" s="2" t="s">
        <v>105</v>
      </c>
      <c r="H199" s="2">
        <v>2014</v>
      </c>
      <c r="I199" s="2" t="s">
        <v>37</v>
      </c>
      <c r="J199" s="2" t="s">
        <v>73</v>
      </c>
      <c r="K199" s="2" t="s">
        <v>39</v>
      </c>
      <c r="L199" s="2" t="s">
        <v>91</v>
      </c>
      <c r="M199" s="2" t="s">
        <v>41</v>
      </c>
      <c r="N199" s="2" t="s">
        <v>42</v>
      </c>
      <c r="O199" s="2" t="s">
        <v>75</v>
      </c>
      <c r="P199" s="2" t="s">
        <v>44</v>
      </c>
      <c r="Q199" s="2" t="s">
        <v>45</v>
      </c>
      <c r="R199" s="2" t="s">
        <v>109</v>
      </c>
      <c r="S199" s="2" t="s">
        <v>206</v>
      </c>
      <c r="T199" s="2" t="s">
        <v>48</v>
      </c>
      <c r="U199" s="2" t="s">
        <v>49</v>
      </c>
      <c r="V199" s="2" t="s">
        <v>50</v>
      </c>
      <c r="W199" s="2" t="s">
        <v>81</v>
      </c>
      <c r="X199" s="2" t="s">
        <v>51</v>
      </c>
      <c r="Y199" s="2" t="s">
        <v>52</v>
      </c>
      <c r="Z199" s="2" t="s">
        <v>53</v>
      </c>
      <c r="AA199" s="2" t="s">
        <v>54</v>
      </c>
      <c r="AB199" s="2" t="s">
        <v>1452</v>
      </c>
      <c r="AC199" s="2" t="s">
        <v>1453</v>
      </c>
      <c r="AD199" s="6" t="s">
        <v>1454</v>
      </c>
      <c r="AE199" s="7" t="str">
        <f>HYPERLINK("https://drive.google.com/file/d/1k-pCep7-RcvoFVggaofno4MNSyuyK2_O/view?usp=drivesdk","जोशी किर्ती प्रविण आपले प्रमाणपत्र")</f>
        <v>जोशी किर्ती प्रविण आपले प्रमाणपत्र</v>
      </c>
      <c r="AF199" s="2" t="s">
        <v>1455</v>
      </c>
    </row>
    <row r="200" spans="1:32" ht="12.75">
      <c r="A200" s="4">
        <v>44229.983290937496</v>
      </c>
      <c r="B200" s="2" t="s">
        <v>1456</v>
      </c>
      <c r="C200" s="8">
        <v>28</v>
      </c>
      <c r="D200" s="2" t="s">
        <v>1457</v>
      </c>
      <c r="E200" s="2" t="s">
        <v>822</v>
      </c>
      <c r="F200" s="2" t="s">
        <v>104</v>
      </c>
      <c r="G200" s="2" t="s">
        <v>105</v>
      </c>
      <c r="H200" s="2">
        <v>2014</v>
      </c>
      <c r="I200" s="2" t="s">
        <v>37</v>
      </c>
      <c r="J200" s="2" t="s">
        <v>73</v>
      </c>
      <c r="K200" s="2" t="s">
        <v>39</v>
      </c>
      <c r="L200" s="2" t="s">
        <v>91</v>
      </c>
      <c r="M200" s="2" t="s">
        <v>41</v>
      </c>
      <c r="N200" s="2" t="s">
        <v>42</v>
      </c>
      <c r="O200" s="2" t="s">
        <v>75</v>
      </c>
      <c r="P200" s="2" t="s">
        <v>44</v>
      </c>
      <c r="Q200" s="2" t="s">
        <v>45</v>
      </c>
      <c r="R200" s="2" t="s">
        <v>109</v>
      </c>
      <c r="S200" s="2" t="s">
        <v>206</v>
      </c>
      <c r="T200" s="2" t="s">
        <v>48</v>
      </c>
      <c r="U200" s="2" t="s">
        <v>49</v>
      </c>
      <c r="V200" s="2" t="s">
        <v>50</v>
      </c>
      <c r="W200" s="2" t="s">
        <v>81</v>
      </c>
      <c r="X200" s="2" t="s">
        <v>51</v>
      </c>
      <c r="Y200" s="2" t="s">
        <v>52</v>
      </c>
      <c r="Z200" s="2" t="s">
        <v>53</v>
      </c>
      <c r="AA200" s="2" t="s">
        <v>54</v>
      </c>
      <c r="AB200" s="2" t="s">
        <v>1458</v>
      </c>
      <c r="AC200" s="2" t="s">
        <v>1459</v>
      </c>
      <c r="AD200" s="6" t="s">
        <v>1460</v>
      </c>
      <c r="AE200" s="7" t="str">
        <f>HYPERLINK("https://drive.google.com/file/d/1B88osxhqqjKW4q2ZrX4vHWl9mzrwQcja/view?usp=drivesdk"," जोशी रिद्धी प्रशांतआपले प्रमाणपत्र")</f>
        <v xml:space="preserve"> जोशी रिद्धी प्रशांतआपले प्रमाणपत्र</v>
      </c>
      <c r="AF200" s="2" t="s">
        <v>1461</v>
      </c>
    </row>
    <row r="201" spans="1:32" ht="12.75">
      <c r="A201" s="4">
        <v>44230.036181203701</v>
      </c>
      <c r="B201" s="2" t="s">
        <v>1462</v>
      </c>
      <c r="C201" s="8">
        <v>20</v>
      </c>
      <c r="D201" s="2" t="s">
        <v>1463</v>
      </c>
      <c r="E201" s="2" t="s">
        <v>1464</v>
      </c>
      <c r="F201" s="2" t="s">
        <v>35</v>
      </c>
      <c r="G201" s="2" t="s">
        <v>90</v>
      </c>
      <c r="H201" s="2">
        <v>2014</v>
      </c>
      <c r="I201" s="2" t="s">
        <v>37</v>
      </c>
      <c r="J201" s="2" t="s">
        <v>73</v>
      </c>
      <c r="K201" s="2" t="s">
        <v>39</v>
      </c>
      <c r="L201" s="2" t="s">
        <v>62</v>
      </c>
      <c r="M201" s="2" t="s">
        <v>41</v>
      </c>
      <c r="N201" s="2" t="s">
        <v>63</v>
      </c>
      <c r="O201" s="2" t="s">
        <v>188</v>
      </c>
      <c r="P201" s="2" t="s">
        <v>44</v>
      </c>
      <c r="Q201" s="2" t="s">
        <v>363</v>
      </c>
      <c r="R201" s="2" t="s">
        <v>109</v>
      </c>
      <c r="S201" s="2" t="s">
        <v>93</v>
      </c>
      <c r="T201" s="2" t="s">
        <v>79</v>
      </c>
      <c r="U201" s="2" t="s">
        <v>49</v>
      </c>
      <c r="V201" s="2" t="s">
        <v>50</v>
      </c>
      <c r="W201" s="2" t="s">
        <v>37</v>
      </c>
      <c r="X201" s="2" t="s">
        <v>51</v>
      </c>
      <c r="Y201" s="2" t="s">
        <v>52</v>
      </c>
      <c r="Z201" s="2" t="s">
        <v>149</v>
      </c>
      <c r="AA201" s="2" t="s">
        <v>123</v>
      </c>
      <c r="AB201" s="2" t="s">
        <v>1465</v>
      </c>
      <c r="AC201" s="2" t="s">
        <v>1466</v>
      </c>
      <c r="AD201" s="6" t="s">
        <v>1467</v>
      </c>
      <c r="AE201" s="7" t="str">
        <f>HYPERLINK("https://drive.google.com/file/d/1vvmzAPy0xSi9og-bbVOHcUJYeo6_ooxZ/view?usp=drivesdk","मोनिका धनंजय आवळेआपले प्रमाणपत्र")</f>
        <v>मोनिका धनंजय आवळेआपले प्रमाणपत्र</v>
      </c>
      <c r="AF201" s="2" t="s">
        <v>1468</v>
      </c>
    </row>
    <row r="202" spans="1:32" ht="12.75">
      <c r="A202" s="4">
        <v>44230.267335254626</v>
      </c>
      <c r="B202" s="2" t="s">
        <v>1469</v>
      </c>
      <c r="C202" s="8">
        <v>26</v>
      </c>
      <c r="D202" s="2" t="s">
        <v>1470</v>
      </c>
      <c r="E202" s="2" t="s">
        <v>1471</v>
      </c>
      <c r="F202" s="2" t="s">
        <v>72</v>
      </c>
      <c r="G202" s="2" t="s">
        <v>105</v>
      </c>
      <c r="H202" s="2">
        <v>2014</v>
      </c>
      <c r="I202" s="2" t="s">
        <v>46</v>
      </c>
      <c r="J202" s="2" t="s">
        <v>73</v>
      </c>
      <c r="K202" s="2" t="s">
        <v>39</v>
      </c>
      <c r="L202" s="2" t="s">
        <v>40</v>
      </c>
      <c r="M202" s="2" t="s">
        <v>41</v>
      </c>
      <c r="N202" s="2" t="s">
        <v>42</v>
      </c>
      <c r="O202" s="2" t="s">
        <v>43</v>
      </c>
      <c r="P202" s="2" t="s">
        <v>44</v>
      </c>
      <c r="Q202" s="2" t="s">
        <v>45</v>
      </c>
      <c r="R202" s="2" t="s">
        <v>81</v>
      </c>
      <c r="S202" s="2" t="s">
        <v>206</v>
      </c>
      <c r="T202" s="2" t="s">
        <v>94</v>
      </c>
      <c r="U202" s="2" t="s">
        <v>110</v>
      </c>
      <c r="V202" s="2" t="s">
        <v>50</v>
      </c>
      <c r="W202" s="2" t="s">
        <v>46</v>
      </c>
      <c r="X202" s="2" t="s">
        <v>51</v>
      </c>
      <c r="Y202" s="2" t="s">
        <v>52</v>
      </c>
      <c r="Z202" s="2" t="s">
        <v>53</v>
      </c>
      <c r="AA202" s="2" t="s">
        <v>54</v>
      </c>
      <c r="AB202" s="2" t="s">
        <v>1472</v>
      </c>
      <c r="AC202" s="2" t="s">
        <v>1473</v>
      </c>
      <c r="AD202" s="6" t="s">
        <v>1474</v>
      </c>
      <c r="AE202" s="7" t="str">
        <f>HYPERLINK("https://drive.google.com/file/d/1EqrShfqj-3ILUrLwE2A50zol0JeZIkf2/view?usp=drivesdk","Wandhekar Divya Arun आपले प्रमाणपत्र")</f>
        <v>Wandhekar Divya Arun आपले प्रमाणपत्र</v>
      </c>
      <c r="AF202" s="2" t="s">
        <v>1475</v>
      </c>
    </row>
    <row r="203" spans="1:32" ht="12.75">
      <c r="A203" s="4">
        <v>44230.302448171293</v>
      </c>
      <c r="B203" s="2" t="s">
        <v>1476</v>
      </c>
      <c r="C203" s="8">
        <v>6</v>
      </c>
      <c r="D203" s="2" t="s">
        <v>1477</v>
      </c>
      <c r="E203" s="2" t="s">
        <v>1109</v>
      </c>
      <c r="F203" s="2" t="s">
        <v>104</v>
      </c>
      <c r="G203" s="2" t="s">
        <v>105</v>
      </c>
      <c r="H203" s="2">
        <v>2013</v>
      </c>
      <c r="I203" s="2" t="s">
        <v>46</v>
      </c>
      <c r="J203" s="2" t="s">
        <v>131</v>
      </c>
      <c r="K203" s="2" t="s">
        <v>81</v>
      </c>
      <c r="L203" s="2" t="s">
        <v>62</v>
      </c>
      <c r="M203" s="2" t="s">
        <v>165</v>
      </c>
      <c r="N203" s="2" t="s">
        <v>431</v>
      </c>
      <c r="O203" s="2" t="s">
        <v>75</v>
      </c>
      <c r="P203" s="2" t="s">
        <v>44</v>
      </c>
      <c r="Q203" s="2" t="s">
        <v>45</v>
      </c>
      <c r="R203" s="2" t="s">
        <v>81</v>
      </c>
      <c r="S203" s="2" t="s">
        <v>93</v>
      </c>
      <c r="T203" s="2" t="s">
        <v>121</v>
      </c>
      <c r="U203" s="2" t="s">
        <v>49</v>
      </c>
      <c r="V203" s="2" t="s">
        <v>95</v>
      </c>
      <c r="W203" s="2" t="s">
        <v>46</v>
      </c>
      <c r="X203" s="2" t="s">
        <v>189</v>
      </c>
      <c r="Y203" s="2" t="s">
        <v>93</v>
      </c>
      <c r="Z203" s="2" t="s">
        <v>111</v>
      </c>
      <c r="AA203" s="2" t="s">
        <v>140</v>
      </c>
      <c r="AB203" s="2" t="s">
        <v>1478</v>
      </c>
      <c r="AC203" s="2" t="s">
        <v>1479</v>
      </c>
      <c r="AD203" s="6" t="s">
        <v>1480</v>
      </c>
      <c r="AE203" s="7" t="str">
        <f>HYPERLINK("https://drive.google.com/file/d/1qS-TPHFE7aLYeq1AFdODjNMq91T-iUC3/view?usp=drivesdk","Ashwini Dolasआपले प्रमाणपत्र")</f>
        <v>Ashwini Dolasआपले प्रमाणपत्र</v>
      </c>
      <c r="AF203" s="2" t="s">
        <v>1481</v>
      </c>
    </row>
    <row r="204" spans="1:32" ht="12.75">
      <c r="A204" s="4">
        <v>44230.305393784722</v>
      </c>
      <c r="B204" s="2" t="s">
        <v>1482</v>
      </c>
      <c r="C204" s="8">
        <v>16</v>
      </c>
      <c r="D204" s="2" t="s">
        <v>1483</v>
      </c>
      <c r="E204" s="2" t="s">
        <v>710</v>
      </c>
      <c r="F204" s="2" t="s">
        <v>104</v>
      </c>
      <c r="G204" s="2" t="s">
        <v>105</v>
      </c>
      <c r="H204" s="2">
        <v>2014</v>
      </c>
      <c r="I204" s="2" t="s">
        <v>46</v>
      </c>
      <c r="J204" s="2" t="s">
        <v>73</v>
      </c>
      <c r="K204" s="2" t="s">
        <v>39</v>
      </c>
      <c r="L204" s="2" t="s">
        <v>40</v>
      </c>
      <c r="M204" s="2" t="s">
        <v>165</v>
      </c>
      <c r="N204" s="2" t="s">
        <v>431</v>
      </c>
      <c r="O204" s="2" t="s">
        <v>92</v>
      </c>
      <c r="P204" s="2" t="s">
        <v>76</v>
      </c>
      <c r="Q204" s="2" t="s">
        <v>363</v>
      </c>
      <c r="R204" s="2" t="s">
        <v>81</v>
      </c>
      <c r="S204" s="2" t="s">
        <v>78</v>
      </c>
      <c r="T204" s="2" t="s">
        <v>121</v>
      </c>
      <c r="U204" s="2" t="s">
        <v>49</v>
      </c>
      <c r="V204" s="2" t="s">
        <v>50</v>
      </c>
      <c r="W204" s="2" t="s">
        <v>46</v>
      </c>
      <c r="X204" s="2" t="s">
        <v>51</v>
      </c>
      <c r="Y204" s="2" t="s">
        <v>122</v>
      </c>
      <c r="Z204" s="2" t="s">
        <v>53</v>
      </c>
      <c r="AA204" s="2" t="s">
        <v>54</v>
      </c>
      <c r="AB204" s="2" t="s">
        <v>1484</v>
      </c>
      <c r="AC204" s="2" t="s">
        <v>1485</v>
      </c>
      <c r="AD204" s="6" t="s">
        <v>1486</v>
      </c>
      <c r="AE204" s="7" t="str">
        <f>HYPERLINK("https://drive.google.com/file/d/1uVhPTIla1hWrfSJbijp135bEsMAXr6aI/view?usp=drivesdk","Arya Ujwala Balasahe Bhartiआपले प्रमाणपत्र")</f>
        <v>Arya Ujwala Balasahe Bhartiआपले प्रमाणपत्र</v>
      </c>
      <c r="AF204" s="2" t="s">
        <v>1487</v>
      </c>
    </row>
    <row r="205" spans="1:32" ht="12.75">
      <c r="A205" s="4">
        <v>44230.325311134264</v>
      </c>
      <c r="B205" s="2" t="s">
        <v>743</v>
      </c>
      <c r="C205" s="8">
        <v>26</v>
      </c>
      <c r="D205" s="2" t="s">
        <v>1488</v>
      </c>
      <c r="E205" s="2" t="s">
        <v>745</v>
      </c>
      <c r="F205" s="2" t="s">
        <v>104</v>
      </c>
      <c r="G205" s="2" t="s">
        <v>105</v>
      </c>
      <c r="H205" s="2">
        <v>2014</v>
      </c>
      <c r="I205" s="2" t="s">
        <v>37</v>
      </c>
      <c r="J205" s="2" t="s">
        <v>73</v>
      </c>
      <c r="K205" s="2" t="s">
        <v>39</v>
      </c>
      <c r="L205" s="2" t="s">
        <v>40</v>
      </c>
      <c r="M205" s="2" t="s">
        <v>41</v>
      </c>
      <c r="N205" s="2" t="s">
        <v>42</v>
      </c>
      <c r="O205" s="2" t="s">
        <v>43</v>
      </c>
      <c r="P205" s="2" t="s">
        <v>44</v>
      </c>
      <c r="Q205" s="2" t="s">
        <v>45</v>
      </c>
      <c r="R205" s="2" t="s">
        <v>81</v>
      </c>
      <c r="S205" s="2" t="s">
        <v>206</v>
      </c>
      <c r="T205" s="2" t="s">
        <v>94</v>
      </c>
      <c r="U205" s="2" t="s">
        <v>110</v>
      </c>
      <c r="V205" s="2" t="s">
        <v>50</v>
      </c>
      <c r="W205" s="2" t="s">
        <v>46</v>
      </c>
      <c r="X205" s="2" t="s">
        <v>51</v>
      </c>
      <c r="Y205" s="2" t="s">
        <v>122</v>
      </c>
      <c r="Z205" s="2" t="s">
        <v>53</v>
      </c>
      <c r="AA205" s="2" t="s">
        <v>54</v>
      </c>
      <c r="AB205" s="2" t="s">
        <v>1489</v>
      </c>
      <c r="AC205" s="2" t="s">
        <v>1490</v>
      </c>
      <c r="AD205" s="6" t="s">
        <v>1491</v>
      </c>
      <c r="AE205" s="7" t="str">
        <f>HYPERLINK("https://drive.google.com/file/d/1A6DaUjrZeveGyATLK5JhPbqw-81WMGm_/view?usp=drivesdk","सोहम रविंद्र शिरसाठआपले प्रमाणपत्र")</f>
        <v>सोहम रविंद्र शिरसाठआपले प्रमाणपत्र</v>
      </c>
      <c r="AF205" s="2" t="s">
        <v>1492</v>
      </c>
    </row>
    <row r="206" spans="1:32" ht="12.75">
      <c r="A206" s="4">
        <v>44230.336945474541</v>
      </c>
      <c r="B206" s="2" t="s">
        <v>1493</v>
      </c>
      <c r="C206" s="8">
        <v>10</v>
      </c>
      <c r="D206" s="2" t="s">
        <v>1054</v>
      </c>
      <c r="E206" s="2" t="s">
        <v>1494</v>
      </c>
      <c r="F206" s="2" t="s">
        <v>104</v>
      </c>
      <c r="G206" s="2" t="s">
        <v>105</v>
      </c>
      <c r="H206" s="2">
        <v>2013</v>
      </c>
      <c r="I206" s="2" t="s">
        <v>46</v>
      </c>
      <c r="J206" s="2" t="s">
        <v>131</v>
      </c>
      <c r="K206" s="2" t="s">
        <v>46</v>
      </c>
      <c r="L206" s="2" t="s">
        <v>62</v>
      </c>
      <c r="M206" s="2" t="s">
        <v>165</v>
      </c>
      <c r="N206" s="2" t="s">
        <v>431</v>
      </c>
      <c r="O206" s="2" t="s">
        <v>75</v>
      </c>
      <c r="P206" s="2" t="s">
        <v>44</v>
      </c>
      <c r="Q206" s="2" t="s">
        <v>45</v>
      </c>
      <c r="R206" s="2" t="s">
        <v>81</v>
      </c>
      <c r="S206" s="2" t="s">
        <v>93</v>
      </c>
      <c r="T206" s="2" t="s">
        <v>121</v>
      </c>
      <c r="U206" s="2" t="s">
        <v>49</v>
      </c>
      <c r="V206" s="2" t="s">
        <v>139</v>
      </c>
      <c r="W206" s="2" t="s">
        <v>46</v>
      </c>
      <c r="X206" s="2" t="s">
        <v>51</v>
      </c>
      <c r="Y206" s="2" t="s">
        <v>52</v>
      </c>
      <c r="Z206" s="2" t="s">
        <v>111</v>
      </c>
      <c r="AA206" s="2" t="s">
        <v>140</v>
      </c>
      <c r="AB206" s="2" t="s">
        <v>1495</v>
      </c>
      <c r="AC206" s="2" t="s">
        <v>1496</v>
      </c>
      <c r="AD206" s="6" t="s">
        <v>1497</v>
      </c>
      <c r="AE206" s="7" t="str">
        <f>HYPERLINK("https://drive.google.com/file/d/14XGzPnlrA6Cuu9kByFpxgsQKxYVvSCH7/view?usp=drivesdk","Ashwini dolas आपले प्रमाणपत्र")</f>
        <v>Ashwini dolas आपले प्रमाणपत्र</v>
      </c>
      <c r="AF206" s="2" t="s">
        <v>1498</v>
      </c>
    </row>
    <row r="207" spans="1:32" ht="12.75">
      <c r="A207" s="4">
        <v>44230.348297511577</v>
      </c>
      <c r="B207" s="2" t="s">
        <v>1499</v>
      </c>
      <c r="C207" s="8">
        <v>26</v>
      </c>
      <c r="D207" s="2" t="s">
        <v>1500</v>
      </c>
      <c r="E207" s="2" t="s">
        <v>1501</v>
      </c>
      <c r="F207" s="2" t="s">
        <v>104</v>
      </c>
      <c r="G207" s="2" t="s">
        <v>105</v>
      </c>
      <c r="H207" s="2">
        <v>2014</v>
      </c>
      <c r="I207" s="2" t="s">
        <v>37</v>
      </c>
      <c r="J207" s="2" t="s">
        <v>73</v>
      </c>
      <c r="K207" s="2" t="s">
        <v>39</v>
      </c>
      <c r="L207" s="2" t="s">
        <v>40</v>
      </c>
      <c r="M207" s="2" t="s">
        <v>41</v>
      </c>
      <c r="N207" s="2" t="s">
        <v>42</v>
      </c>
      <c r="O207" s="2" t="s">
        <v>43</v>
      </c>
      <c r="P207" s="2" t="s">
        <v>44</v>
      </c>
      <c r="Q207" s="2" t="s">
        <v>45</v>
      </c>
      <c r="R207" s="2" t="s">
        <v>81</v>
      </c>
      <c r="S207" s="2" t="s">
        <v>206</v>
      </c>
      <c r="T207" s="2" t="s">
        <v>94</v>
      </c>
      <c r="U207" s="2" t="s">
        <v>110</v>
      </c>
      <c r="V207" s="2" t="s">
        <v>50</v>
      </c>
      <c r="W207" s="2" t="s">
        <v>46</v>
      </c>
      <c r="X207" s="2" t="s">
        <v>51</v>
      </c>
      <c r="Y207" s="2" t="s">
        <v>93</v>
      </c>
      <c r="Z207" s="2" t="s">
        <v>53</v>
      </c>
      <c r="AA207" s="2" t="s">
        <v>54</v>
      </c>
      <c r="AB207" s="2" t="s">
        <v>1502</v>
      </c>
      <c r="AC207" s="2" t="s">
        <v>1503</v>
      </c>
      <c r="AD207" s="6" t="s">
        <v>1504</v>
      </c>
      <c r="AE207" s="7" t="str">
        <f>HYPERLINK("https://drive.google.com/file/d/1BFxd8k9ppukp0kXM-e73RxR_Uv1yKGww/view?usp=drivesdk","हवे आहेआपले प्रमाणपत्र")</f>
        <v>हवे आहेआपले प्रमाणपत्र</v>
      </c>
      <c r="AF207" s="2" t="s">
        <v>1505</v>
      </c>
    </row>
    <row r="208" spans="1:32" ht="12.75">
      <c r="A208" s="4">
        <v>44230.3482997338</v>
      </c>
      <c r="B208" s="2" t="s">
        <v>1506</v>
      </c>
      <c r="C208" s="8">
        <v>28</v>
      </c>
      <c r="D208" s="2" t="s">
        <v>1507</v>
      </c>
      <c r="E208" s="2" t="s">
        <v>1508</v>
      </c>
      <c r="F208" s="2" t="s">
        <v>104</v>
      </c>
      <c r="G208" s="2" t="s">
        <v>105</v>
      </c>
      <c r="H208" s="2">
        <v>2014</v>
      </c>
      <c r="I208" s="2" t="s">
        <v>37</v>
      </c>
      <c r="J208" s="2" t="s">
        <v>73</v>
      </c>
      <c r="K208" s="2" t="s">
        <v>39</v>
      </c>
      <c r="L208" s="2" t="s">
        <v>40</v>
      </c>
      <c r="M208" s="2" t="s">
        <v>41</v>
      </c>
      <c r="N208" s="2" t="s">
        <v>42</v>
      </c>
      <c r="O208" s="2" t="s">
        <v>43</v>
      </c>
      <c r="P208" s="2" t="s">
        <v>44</v>
      </c>
      <c r="Q208" s="2" t="s">
        <v>45</v>
      </c>
      <c r="R208" s="2" t="s">
        <v>81</v>
      </c>
      <c r="S208" s="2" t="s">
        <v>206</v>
      </c>
      <c r="T208" s="2" t="s">
        <v>94</v>
      </c>
      <c r="U208" s="2" t="s">
        <v>110</v>
      </c>
      <c r="V208" s="2" t="s">
        <v>50</v>
      </c>
      <c r="W208" s="2" t="s">
        <v>46</v>
      </c>
      <c r="X208" s="2" t="s">
        <v>51</v>
      </c>
      <c r="Y208" s="2" t="s">
        <v>52</v>
      </c>
      <c r="Z208" s="2" t="s">
        <v>53</v>
      </c>
      <c r="AA208" s="2" t="s">
        <v>54</v>
      </c>
      <c r="AB208" s="2" t="s">
        <v>1509</v>
      </c>
      <c r="AC208" s="2" t="s">
        <v>1510</v>
      </c>
      <c r="AD208" s="6" t="s">
        <v>1511</v>
      </c>
      <c r="AE208" s="7" t="str">
        <f>HYPERLINK("https://drive.google.com/file/d/1a9jXSgbqRAtzg7tFbDxQsGvc29igj5SR/view?usp=drivesdk","ओम अनिल वाघमारेआपले प्रमाणपत्र")</f>
        <v>ओम अनिल वाघमारेआपले प्रमाणपत्र</v>
      </c>
      <c r="AF208" s="2" t="s">
        <v>1505</v>
      </c>
    </row>
    <row r="209" spans="1:32" ht="12.75">
      <c r="A209" s="4">
        <v>44230.350659953707</v>
      </c>
      <c r="B209" s="2" t="s">
        <v>1512</v>
      </c>
      <c r="C209" s="8">
        <v>28</v>
      </c>
      <c r="D209" s="2" t="s">
        <v>1513</v>
      </c>
      <c r="E209" s="2" t="s">
        <v>822</v>
      </c>
      <c r="F209" s="2" t="s">
        <v>104</v>
      </c>
      <c r="G209" s="2" t="s">
        <v>105</v>
      </c>
      <c r="H209" s="2">
        <v>2014</v>
      </c>
      <c r="I209" s="2" t="s">
        <v>37</v>
      </c>
      <c r="J209" s="2" t="s">
        <v>73</v>
      </c>
      <c r="K209" s="2" t="s">
        <v>39</v>
      </c>
      <c r="L209" s="2" t="s">
        <v>40</v>
      </c>
      <c r="M209" s="2" t="s">
        <v>41</v>
      </c>
      <c r="N209" s="2" t="s">
        <v>42</v>
      </c>
      <c r="O209" s="2" t="s">
        <v>43</v>
      </c>
      <c r="P209" s="2" t="s">
        <v>44</v>
      </c>
      <c r="Q209" s="2" t="s">
        <v>45</v>
      </c>
      <c r="R209" s="2" t="s">
        <v>81</v>
      </c>
      <c r="S209" s="2" t="s">
        <v>206</v>
      </c>
      <c r="T209" s="2" t="s">
        <v>94</v>
      </c>
      <c r="U209" s="2" t="s">
        <v>110</v>
      </c>
      <c r="V209" s="2" t="s">
        <v>50</v>
      </c>
      <c r="W209" s="2" t="s">
        <v>46</v>
      </c>
      <c r="X209" s="2" t="s">
        <v>51</v>
      </c>
      <c r="Y209" s="2" t="s">
        <v>52</v>
      </c>
      <c r="Z209" s="2" t="s">
        <v>53</v>
      </c>
      <c r="AA209" s="2" t="s">
        <v>54</v>
      </c>
      <c r="AB209" s="2" t="s">
        <v>1514</v>
      </c>
      <c r="AC209" s="2" t="s">
        <v>1515</v>
      </c>
      <c r="AD209" s="6" t="s">
        <v>1516</v>
      </c>
      <c r="AE209" s="7" t="str">
        <f>HYPERLINK("https://drive.google.com/file/d/1C4AvP5LLsbIwlnSdu2roSraDLbiZg0zs/view?usp=drivesdk","शेडगे गौरव चांगदेवआपले प्रमाणपत्र")</f>
        <v>शेडगे गौरव चांगदेवआपले प्रमाणपत्र</v>
      </c>
      <c r="AF209" s="2" t="s">
        <v>1517</v>
      </c>
    </row>
    <row r="210" spans="1:32" ht="12.75">
      <c r="A210" s="4">
        <v>44230.352281585649</v>
      </c>
      <c r="B210" s="2" t="s">
        <v>1518</v>
      </c>
      <c r="C210" s="8">
        <v>28</v>
      </c>
      <c r="D210" s="2" t="s">
        <v>1519</v>
      </c>
      <c r="E210" s="2" t="s">
        <v>1520</v>
      </c>
      <c r="F210" s="2" t="s">
        <v>104</v>
      </c>
      <c r="G210" s="2" t="s">
        <v>105</v>
      </c>
      <c r="H210" s="2">
        <v>2014</v>
      </c>
      <c r="I210" s="2" t="s">
        <v>37</v>
      </c>
      <c r="J210" s="2" t="s">
        <v>73</v>
      </c>
      <c r="K210" s="2" t="s">
        <v>39</v>
      </c>
      <c r="L210" s="2" t="s">
        <v>40</v>
      </c>
      <c r="M210" s="2" t="s">
        <v>41</v>
      </c>
      <c r="N210" s="2" t="s">
        <v>42</v>
      </c>
      <c r="O210" s="2" t="s">
        <v>43</v>
      </c>
      <c r="P210" s="2" t="s">
        <v>44</v>
      </c>
      <c r="Q210" s="2" t="s">
        <v>45</v>
      </c>
      <c r="R210" s="2" t="s">
        <v>81</v>
      </c>
      <c r="S210" s="2" t="s">
        <v>206</v>
      </c>
      <c r="T210" s="2" t="s">
        <v>94</v>
      </c>
      <c r="U210" s="2" t="s">
        <v>110</v>
      </c>
      <c r="V210" s="2" t="s">
        <v>50</v>
      </c>
      <c r="W210" s="2" t="s">
        <v>46</v>
      </c>
      <c r="X210" s="2" t="s">
        <v>51</v>
      </c>
      <c r="Y210" s="2" t="s">
        <v>52</v>
      </c>
      <c r="Z210" s="2" t="s">
        <v>53</v>
      </c>
      <c r="AA210" s="2" t="s">
        <v>54</v>
      </c>
      <c r="AB210" s="2" t="s">
        <v>1521</v>
      </c>
      <c r="AC210" s="2" t="s">
        <v>1522</v>
      </c>
      <c r="AD210" s="6" t="s">
        <v>1523</v>
      </c>
      <c r="AE210" s="7" t="str">
        <f>HYPERLINK("https://drive.google.com/file/d/1wbITWQYpVnsAqmLofftOLb5f4_BQ8glw/view?usp=drivesdk","चैतन्य सतीश लोंढेआपले प्रमाणपत्र")</f>
        <v>चैतन्य सतीश लोंढेआपले प्रमाणपत्र</v>
      </c>
      <c r="AF210" s="2" t="s">
        <v>1524</v>
      </c>
    </row>
    <row r="211" spans="1:32" ht="12.75">
      <c r="A211" s="4">
        <v>44230.365935092588</v>
      </c>
      <c r="B211" s="2" t="s">
        <v>1525</v>
      </c>
      <c r="C211" s="8">
        <v>28</v>
      </c>
      <c r="D211" s="2" t="s">
        <v>1526</v>
      </c>
      <c r="E211" s="2" t="s">
        <v>1527</v>
      </c>
      <c r="F211" s="2" t="s">
        <v>104</v>
      </c>
      <c r="G211" s="2" t="s">
        <v>105</v>
      </c>
      <c r="H211" s="2">
        <v>2014</v>
      </c>
      <c r="I211" s="2" t="s">
        <v>37</v>
      </c>
      <c r="J211" s="2" t="s">
        <v>73</v>
      </c>
      <c r="K211" s="2" t="s">
        <v>39</v>
      </c>
      <c r="L211" s="2" t="s">
        <v>40</v>
      </c>
      <c r="M211" s="2" t="s">
        <v>41</v>
      </c>
      <c r="N211" s="2" t="s">
        <v>42</v>
      </c>
      <c r="O211" s="2" t="s">
        <v>43</v>
      </c>
      <c r="P211" s="2" t="s">
        <v>44</v>
      </c>
      <c r="Q211" s="2" t="s">
        <v>45</v>
      </c>
      <c r="R211" s="2" t="s">
        <v>81</v>
      </c>
      <c r="S211" s="2" t="s">
        <v>206</v>
      </c>
      <c r="T211" s="2" t="s">
        <v>94</v>
      </c>
      <c r="U211" s="2" t="s">
        <v>110</v>
      </c>
      <c r="V211" s="2" t="s">
        <v>50</v>
      </c>
      <c r="W211" s="2" t="s">
        <v>46</v>
      </c>
      <c r="X211" s="2" t="s">
        <v>51</v>
      </c>
      <c r="Y211" s="2" t="s">
        <v>52</v>
      </c>
      <c r="Z211" s="2" t="s">
        <v>53</v>
      </c>
      <c r="AA211" s="2" t="s">
        <v>54</v>
      </c>
      <c r="AB211" s="2" t="s">
        <v>1528</v>
      </c>
      <c r="AC211" s="2" t="s">
        <v>1529</v>
      </c>
      <c r="AD211" s="6" t="s">
        <v>1530</v>
      </c>
      <c r="AE211" s="7" t="str">
        <f>HYPERLINK("https://drive.google.com/file/d/1UpLcIQbqkDlASUoTElULqLb5lXO4p2zD/view?usp=drivesdk","Jiya Akbar Pathanआपले प्रमाणपत्र")</f>
        <v>Jiya Akbar Pathanआपले प्रमाणपत्र</v>
      </c>
      <c r="AF211" s="2" t="s">
        <v>1531</v>
      </c>
    </row>
    <row r="212" spans="1:32" ht="12.75">
      <c r="A212" s="4">
        <v>44230.369291030089</v>
      </c>
      <c r="B212" s="2" t="s">
        <v>1532</v>
      </c>
      <c r="C212" s="8">
        <v>26</v>
      </c>
      <c r="D212" s="2" t="s">
        <v>1533</v>
      </c>
      <c r="E212" s="2" t="s">
        <v>1534</v>
      </c>
      <c r="F212" s="2" t="s">
        <v>104</v>
      </c>
      <c r="G212" s="2" t="s">
        <v>105</v>
      </c>
      <c r="H212" s="2">
        <v>2014</v>
      </c>
      <c r="I212" s="2" t="s">
        <v>37</v>
      </c>
      <c r="J212" s="2" t="s">
        <v>73</v>
      </c>
      <c r="K212" s="2" t="s">
        <v>39</v>
      </c>
      <c r="L212" s="2" t="s">
        <v>40</v>
      </c>
      <c r="M212" s="2" t="s">
        <v>41</v>
      </c>
      <c r="N212" s="2" t="s">
        <v>42</v>
      </c>
      <c r="O212" s="2" t="s">
        <v>43</v>
      </c>
      <c r="P212" s="2" t="s">
        <v>44</v>
      </c>
      <c r="Q212" s="2" t="s">
        <v>45</v>
      </c>
      <c r="R212" s="2" t="s">
        <v>81</v>
      </c>
      <c r="S212" s="2" t="s">
        <v>206</v>
      </c>
      <c r="T212" s="2" t="s">
        <v>94</v>
      </c>
      <c r="U212" s="2" t="s">
        <v>110</v>
      </c>
      <c r="V212" s="2" t="s">
        <v>50</v>
      </c>
      <c r="W212" s="2" t="s">
        <v>46</v>
      </c>
      <c r="X212" s="2" t="s">
        <v>51</v>
      </c>
      <c r="Y212" s="2" t="s">
        <v>52</v>
      </c>
      <c r="Z212" s="2" t="s">
        <v>53</v>
      </c>
      <c r="AA212" s="2" t="s">
        <v>112</v>
      </c>
      <c r="AB212" s="2" t="s">
        <v>1535</v>
      </c>
      <c r="AC212" s="2" t="s">
        <v>1536</v>
      </c>
      <c r="AD212" s="6" t="s">
        <v>1537</v>
      </c>
      <c r="AE212" s="7" t="str">
        <f>HYPERLINK("https://drive.google.com/file/d/1W_H-sxIUIOgPROxNUaaPY6OPNj-36U4H/view?usp=drivesdk","Waghmare rutuja anil आपले प्रमाणपत्र")</f>
        <v>Waghmare rutuja anil आपले प्रमाणपत्र</v>
      </c>
      <c r="AF212" s="2" t="s">
        <v>1538</v>
      </c>
    </row>
    <row r="213" spans="1:32" ht="12.75">
      <c r="A213" s="4">
        <v>44230.374150034724</v>
      </c>
      <c r="B213" s="2" t="s">
        <v>1539</v>
      </c>
      <c r="C213" s="8">
        <v>28</v>
      </c>
      <c r="D213" s="2" t="s">
        <v>1513</v>
      </c>
      <c r="E213" s="2" t="s">
        <v>822</v>
      </c>
      <c r="F213" s="2" t="s">
        <v>72</v>
      </c>
      <c r="G213" s="2" t="s">
        <v>105</v>
      </c>
      <c r="H213" s="2">
        <v>2014</v>
      </c>
      <c r="I213" s="2" t="s">
        <v>37</v>
      </c>
      <c r="J213" s="2" t="s">
        <v>73</v>
      </c>
      <c r="K213" s="2" t="s">
        <v>39</v>
      </c>
      <c r="L213" s="2" t="s">
        <v>40</v>
      </c>
      <c r="M213" s="2" t="s">
        <v>41</v>
      </c>
      <c r="N213" s="2" t="s">
        <v>42</v>
      </c>
      <c r="O213" s="2" t="s">
        <v>43</v>
      </c>
      <c r="P213" s="2" t="s">
        <v>44</v>
      </c>
      <c r="Q213" s="2" t="s">
        <v>45</v>
      </c>
      <c r="R213" s="2" t="s">
        <v>81</v>
      </c>
      <c r="S213" s="2" t="s">
        <v>206</v>
      </c>
      <c r="T213" s="2" t="s">
        <v>94</v>
      </c>
      <c r="U213" s="2" t="s">
        <v>110</v>
      </c>
      <c r="V213" s="2" t="s">
        <v>50</v>
      </c>
      <c r="W213" s="2" t="s">
        <v>46</v>
      </c>
      <c r="X213" s="2" t="s">
        <v>51</v>
      </c>
      <c r="Y213" s="2" t="s">
        <v>52</v>
      </c>
      <c r="Z213" s="2" t="s">
        <v>53</v>
      </c>
      <c r="AA213" s="2" t="s">
        <v>54</v>
      </c>
      <c r="AB213" s="2" t="s">
        <v>1540</v>
      </c>
      <c r="AC213" s="2" t="s">
        <v>1541</v>
      </c>
      <c r="AD213" s="6" t="s">
        <v>1542</v>
      </c>
      <c r="AE213" s="7" t="str">
        <f>HYPERLINK("https://drive.google.com/file/d/1B-wklzT5PEdg6kpEQsON_rmZ_inB0Tm_/view?usp=drivesdk","शेडगे गौरव चांगदेवआपले प्रमाणपत्र")</f>
        <v>शेडगे गौरव चांगदेवआपले प्रमाणपत्र</v>
      </c>
      <c r="AF213" s="2" t="s">
        <v>1543</v>
      </c>
    </row>
    <row r="214" spans="1:32" ht="12.75">
      <c r="A214" s="4">
        <v>44230.391681412038</v>
      </c>
      <c r="B214" s="2" t="s">
        <v>1544</v>
      </c>
      <c r="C214" s="8">
        <v>28</v>
      </c>
      <c r="D214" s="2" t="s">
        <v>1545</v>
      </c>
      <c r="E214" s="2" t="s">
        <v>1546</v>
      </c>
      <c r="F214" s="2" t="s">
        <v>72</v>
      </c>
      <c r="G214" s="2" t="s">
        <v>105</v>
      </c>
      <c r="H214" s="2">
        <v>2014</v>
      </c>
      <c r="I214" s="2" t="s">
        <v>37</v>
      </c>
      <c r="J214" s="2" t="s">
        <v>73</v>
      </c>
      <c r="K214" s="2" t="s">
        <v>39</v>
      </c>
      <c r="L214" s="2" t="s">
        <v>40</v>
      </c>
      <c r="M214" s="2" t="s">
        <v>41</v>
      </c>
      <c r="N214" s="2" t="s">
        <v>42</v>
      </c>
      <c r="O214" s="2" t="s">
        <v>43</v>
      </c>
      <c r="P214" s="2" t="s">
        <v>44</v>
      </c>
      <c r="Q214" s="2" t="s">
        <v>45</v>
      </c>
      <c r="R214" s="2" t="s">
        <v>81</v>
      </c>
      <c r="S214" s="2" t="s">
        <v>206</v>
      </c>
      <c r="T214" s="2" t="s">
        <v>94</v>
      </c>
      <c r="U214" s="2" t="s">
        <v>110</v>
      </c>
      <c r="V214" s="2" t="s">
        <v>50</v>
      </c>
      <c r="W214" s="2" t="s">
        <v>46</v>
      </c>
      <c r="X214" s="2" t="s">
        <v>51</v>
      </c>
      <c r="Y214" s="2" t="s">
        <v>52</v>
      </c>
      <c r="Z214" s="2" t="s">
        <v>53</v>
      </c>
      <c r="AA214" s="2" t="s">
        <v>54</v>
      </c>
      <c r="AB214" s="2" t="s">
        <v>334</v>
      </c>
      <c r="AC214" s="2" t="s">
        <v>1547</v>
      </c>
      <c r="AD214" s="6" t="s">
        <v>1548</v>
      </c>
      <c r="AE214" s="7" t="str">
        <f>HYPERLINK("https://drive.google.com/file/d/1ig3i7m9vFaa-Eg4PZQKgQOHxauXrDIVf/view?usp=drivesdk"," भिसे शेखर मारुतीआपले प्रमाणपत्र")</f>
        <v xml:space="preserve"> भिसे शेखर मारुतीआपले प्रमाणपत्र</v>
      </c>
      <c r="AF214" s="2" t="s">
        <v>1549</v>
      </c>
    </row>
    <row r="215" spans="1:32" ht="12.75">
      <c r="A215" s="4">
        <v>44230.40199298611</v>
      </c>
      <c r="B215" s="2" t="s">
        <v>1550</v>
      </c>
      <c r="C215" s="8">
        <v>28</v>
      </c>
      <c r="D215" s="2" t="s">
        <v>1551</v>
      </c>
      <c r="E215" s="2" t="s">
        <v>1552</v>
      </c>
      <c r="F215" s="2" t="s">
        <v>104</v>
      </c>
      <c r="G215" s="2" t="s">
        <v>105</v>
      </c>
      <c r="H215" s="2">
        <v>2014</v>
      </c>
      <c r="I215" s="2" t="s">
        <v>37</v>
      </c>
      <c r="J215" s="2" t="s">
        <v>73</v>
      </c>
      <c r="K215" s="2" t="s">
        <v>39</v>
      </c>
      <c r="L215" s="2" t="s">
        <v>40</v>
      </c>
      <c r="M215" s="2" t="s">
        <v>41</v>
      </c>
      <c r="N215" s="2" t="s">
        <v>42</v>
      </c>
      <c r="O215" s="2" t="s">
        <v>43</v>
      </c>
      <c r="P215" s="2" t="s">
        <v>44</v>
      </c>
      <c r="Q215" s="2" t="s">
        <v>45</v>
      </c>
      <c r="R215" s="2" t="s">
        <v>81</v>
      </c>
      <c r="S215" s="2" t="s">
        <v>206</v>
      </c>
      <c r="T215" s="2" t="s">
        <v>94</v>
      </c>
      <c r="U215" s="2" t="s">
        <v>110</v>
      </c>
      <c r="V215" s="2" t="s">
        <v>50</v>
      </c>
      <c r="W215" s="2" t="s">
        <v>46</v>
      </c>
      <c r="X215" s="2" t="s">
        <v>51</v>
      </c>
      <c r="Y215" s="2" t="s">
        <v>52</v>
      </c>
      <c r="Z215" s="2" t="s">
        <v>53</v>
      </c>
      <c r="AA215" s="2" t="s">
        <v>54</v>
      </c>
      <c r="AB215" s="2" t="s">
        <v>1553</v>
      </c>
      <c r="AC215" s="2" t="s">
        <v>1554</v>
      </c>
      <c r="AD215" s="6" t="s">
        <v>1555</v>
      </c>
      <c r="AE215" s="7" t="str">
        <f>HYPERLINK("https://drive.google.com/file/d/1LgFfYdcRhV7I6THmBEiSCYY5qrGTj3sY/view?usp=drivesdk","Argade Rutuja devidasआपले प्रमाणपत्र")</f>
        <v>Argade Rutuja devidasआपले प्रमाणपत्र</v>
      </c>
      <c r="AF215" s="2" t="s">
        <v>1556</v>
      </c>
    </row>
    <row r="216" spans="1:32" ht="12.75">
      <c r="A216" s="4">
        <v>44230.40581271991</v>
      </c>
      <c r="B216" s="2" t="s">
        <v>1557</v>
      </c>
      <c r="C216" s="8">
        <v>28</v>
      </c>
      <c r="D216" s="2" t="s">
        <v>1558</v>
      </c>
      <c r="E216" s="2" t="s">
        <v>1559</v>
      </c>
      <c r="F216" s="2" t="s">
        <v>104</v>
      </c>
      <c r="G216" s="2" t="s">
        <v>105</v>
      </c>
      <c r="H216" s="2">
        <v>2014</v>
      </c>
      <c r="I216" s="2" t="s">
        <v>37</v>
      </c>
      <c r="J216" s="2" t="s">
        <v>73</v>
      </c>
      <c r="K216" s="2" t="s">
        <v>39</v>
      </c>
      <c r="L216" s="2" t="s">
        <v>40</v>
      </c>
      <c r="M216" s="2" t="s">
        <v>41</v>
      </c>
      <c r="N216" s="2" t="s">
        <v>42</v>
      </c>
      <c r="O216" s="2" t="s">
        <v>43</v>
      </c>
      <c r="P216" s="2" t="s">
        <v>44</v>
      </c>
      <c r="Q216" s="2" t="s">
        <v>45</v>
      </c>
      <c r="R216" s="2" t="s">
        <v>81</v>
      </c>
      <c r="S216" s="2" t="s">
        <v>206</v>
      </c>
      <c r="T216" s="2" t="s">
        <v>94</v>
      </c>
      <c r="U216" s="2" t="s">
        <v>110</v>
      </c>
      <c r="V216" s="2" t="s">
        <v>50</v>
      </c>
      <c r="W216" s="2" t="s">
        <v>46</v>
      </c>
      <c r="X216" s="2" t="s">
        <v>51</v>
      </c>
      <c r="Y216" s="2" t="s">
        <v>52</v>
      </c>
      <c r="Z216" s="2" t="s">
        <v>53</v>
      </c>
      <c r="AA216" s="2" t="s">
        <v>54</v>
      </c>
      <c r="AB216" s="2" t="s">
        <v>1560</v>
      </c>
      <c r="AC216" s="2" t="s">
        <v>1561</v>
      </c>
      <c r="AD216" s="6" t="s">
        <v>1562</v>
      </c>
      <c r="AE216" s="7" t="str">
        <f>HYPERLINK("https://drive.google.com/file/d/16rFylExK_g43AKQAx_NReWFb0-0wB8hi/view?usp=drivesdk","Siddharth Shindeआपले प्रमाणपत्र")</f>
        <v>Siddharth Shindeआपले प्रमाणपत्र</v>
      </c>
      <c r="AF216" s="2" t="s">
        <v>1563</v>
      </c>
    </row>
    <row r="217" spans="1:32" ht="12.75">
      <c r="A217" s="4">
        <v>44230.40911356482</v>
      </c>
      <c r="B217" s="2" t="s">
        <v>1564</v>
      </c>
      <c r="C217" s="8">
        <v>18</v>
      </c>
      <c r="D217" s="2" t="s">
        <v>1565</v>
      </c>
      <c r="E217" s="2" t="s">
        <v>1566</v>
      </c>
      <c r="F217" s="2" t="s">
        <v>104</v>
      </c>
      <c r="G217" s="2" t="s">
        <v>105</v>
      </c>
      <c r="H217" s="2">
        <v>2014</v>
      </c>
      <c r="I217" s="2" t="s">
        <v>46</v>
      </c>
      <c r="J217" s="2" t="s">
        <v>73</v>
      </c>
      <c r="K217" s="2" t="s">
        <v>81</v>
      </c>
      <c r="L217" s="2" t="s">
        <v>40</v>
      </c>
      <c r="M217" s="2" t="s">
        <v>165</v>
      </c>
      <c r="N217" s="2" t="s">
        <v>431</v>
      </c>
      <c r="O217" s="2" t="s">
        <v>43</v>
      </c>
      <c r="P217" s="2" t="s">
        <v>76</v>
      </c>
      <c r="Q217" s="2" t="s">
        <v>363</v>
      </c>
      <c r="R217" s="2" t="s">
        <v>81</v>
      </c>
      <c r="S217" s="2" t="s">
        <v>47</v>
      </c>
      <c r="T217" s="2" t="s">
        <v>121</v>
      </c>
      <c r="U217" s="2" t="s">
        <v>49</v>
      </c>
      <c r="V217" s="2" t="s">
        <v>50</v>
      </c>
      <c r="W217" s="2" t="s">
        <v>46</v>
      </c>
      <c r="X217" s="2" t="s">
        <v>51</v>
      </c>
      <c r="Y217" s="2" t="s">
        <v>122</v>
      </c>
      <c r="Z217" s="2" t="s">
        <v>53</v>
      </c>
      <c r="AA217" s="2" t="s">
        <v>54</v>
      </c>
      <c r="AB217" s="2" t="s">
        <v>1567</v>
      </c>
      <c r="AC217" s="2" t="s">
        <v>1568</v>
      </c>
      <c r="AD217" s="6" t="s">
        <v>1569</v>
      </c>
      <c r="AE217" s="7" t="str">
        <f>HYPERLINK("https://drive.google.com/file/d/1QG3aBXtiFtDNDTmdw5JCUUPoR86QuhiU/view?usp=drivesdk","Arya balasaheb bhartiआपले प्रमाणपत्र")</f>
        <v>Arya balasaheb bhartiआपले प्रमाणपत्र</v>
      </c>
      <c r="AF217" s="2" t="s">
        <v>1570</v>
      </c>
    </row>
    <row r="218" spans="1:32" ht="12.75">
      <c r="A218" s="4">
        <v>44230.409198356487</v>
      </c>
      <c r="B218" s="2" t="s">
        <v>1571</v>
      </c>
      <c r="C218" s="8">
        <v>28</v>
      </c>
      <c r="D218" s="2" t="s">
        <v>1572</v>
      </c>
      <c r="E218" s="2" t="s">
        <v>822</v>
      </c>
      <c r="F218" s="2" t="s">
        <v>104</v>
      </c>
      <c r="G218" s="2" t="s">
        <v>105</v>
      </c>
      <c r="H218" s="2">
        <v>2014</v>
      </c>
      <c r="I218" s="2" t="s">
        <v>37</v>
      </c>
      <c r="J218" s="2" t="s">
        <v>73</v>
      </c>
      <c r="K218" s="2" t="s">
        <v>39</v>
      </c>
      <c r="L218" s="2" t="s">
        <v>40</v>
      </c>
      <c r="M218" s="2" t="s">
        <v>41</v>
      </c>
      <c r="N218" s="2" t="s">
        <v>42</v>
      </c>
      <c r="O218" s="2" t="s">
        <v>43</v>
      </c>
      <c r="P218" s="2" t="s">
        <v>44</v>
      </c>
      <c r="Q218" s="2" t="s">
        <v>45</v>
      </c>
      <c r="R218" s="2" t="s">
        <v>81</v>
      </c>
      <c r="S218" s="2" t="s">
        <v>206</v>
      </c>
      <c r="T218" s="2" t="s">
        <v>94</v>
      </c>
      <c r="U218" s="2" t="s">
        <v>110</v>
      </c>
      <c r="V218" s="2" t="s">
        <v>50</v>
      </c>
      <c r="W218" s="2" t="s">
        <v>46</v>
      </c>
      <c r="X218" s="2" t="s">
        <v>51</v>
      </c>
      <c r="Y218" s="2" t="s">
        <v>52</v>
      </c>
      <c r="Z218" s="2" t="s">
        <v>53</v>
      </c>
      <c r="AA218" s="2" t="s">
        <v>54</v>
      </c>
      <c r="AB218" s="2" t="s">
        <v>1573</v>
      </c>
      <c r="AC218" s="2" t="s">
        <v>1574</v>
      </c>
      <c r="AD218" s="6" t="s">
        <v>1575</v>
      </c>
      <c r="AE218" s="7" t="str">
        <f>HYPERLINK("https://drive.google.com/file/d/1M3BQNEfDwu0DDuzMK_ddmEmB6axRhBKE/view?usp=drivesdk"," दाढकर साक्षी ज्ञानदेवआपले प्रमाणपत्र")</f>
        <v xml:space="preserve"> दाढकर साक्षी ज्ञानदेवआपले प्रमाणपत्र</v>
      </c>
      <c r="AF218" s="2" t="s">
        <v>1570</v>
      </c>
    </row>
    <row r="219" spans="1:32" ht="12.75">
      <c r="A219" s="4">
        <v>44230.410521087964</v>
      </c>
      <c r="B219" s="2" t="s">
        <v>1576</v>
      </c>
      <c r="C219" s="8">
        <v>28</v>
      </c>
      <c r="D219" s="2" t="s">
        <v>1577</v>
      </c>
      <c r="E219" s="2" t="s">
        <v>1578</v>
      </c>
      <c r="F219" s="2" t="s">
        <v>104</v>
      </c>
      <c r="G219" s="2" t="s">
        <v>105</v>
      </c>
      <c r="H219" s="2">
        <v>2014</v>
      </c>
      <c r="I219" s="2" t="s">
        <v>37</v>
      </c>
      <c r="J219" s="2" t="s">
        <v>73</v>
      </c>
      <c r="K219" s="2" t="s">
        <v>39</v>
      </c>
      <c r="L219" s="2" t="s">
        <v>62</v>
      </c>
      <c r="M219" s="2" t="s">
        <v>41</v>
      </c>
      <c r="N219" s="2" t="s">
        <v>42</v>
      </c>
      <c r="O219" s="2" t="s">
        <v>43</v>
      </c>
      <c r="P219" s="2" t="s">
        <v>44</v>
      </c>
      <c r="Q219" s="2" t="s">
        <v>45</v>
      </c>
      <c r="R219" s="2" t="s">
        <v>46</v>
      </c>
      <c r="S219" s="2" t="s">
        <v>206</v>
      </c>
      <c r="T219" s="2" t="s">
        <v>94</v>
      </c>
      <c r="U219" s="2" t="s">
        <v>110</v>
      </c>
      <c r="V219" s="2" t="s">
        <v>50</v>
      </c>
      <c r="W219" s="2" t="s">
        <v>46</v>
      </c>
      <c r="X219" s="2" t="s">
        <v>51</v>
      </c>
      <c r="Y219" s="2" t="s">
        <v>52</v>
      </c>
      <c r="Z219" s="2" t="s">
        <v>53</v>
      </c>
      <c r="AA219" s="2" t="s">
        <v>54</v>
      </c>
      <c r="AB219" s="2" t="s">
        <v>1579</v>
      </c>
      <c r="AC219" s="2" t="s">
        <v>1580</v>
      </c>
      <c r="AD219" s="6" t="s">
        <v>1581</v>
      </c>
      <c r="AE219" s="7" t="str">
        <f>HYPERLINK("https://drive.google.com/file/d/15NPrxWO8VePeNtMFd05eZAcFHp1CJncp/view?usp=drivesdk","Kawane Rohit Prabhakar आपले प्रमाणपत्र")</f>
        <v>Kawane Rohit Prabhakar आपले प्रमाणपत्र</v>
      </c>
      <c r="AF219" s="2" t="s">
        <v>1582</v>
      </c>
    </row>
    <row r="220" spans="1:32" ht="12.75">
      <c r="A220" s="4">
        <v>44230.421657060186</v>
      </c>
      <c r="B220" s="2" t="s">
        <v>1583</v>
      </c>
      <c r="C220" s="8">
        <v>30</v>
      </c>
      <c r="D220" s="2" t="s">
        <v>102</v>
      </c>
      <c r="E220" s="2" t="s">
        <v>1584</v>
      </c>
      <c r="F220" s="2" t="s">
        <v>355</v>
      </c>
      <c r="G220" s="2" t="s">
        <v>157</v>
      </c>
      <c r="H220" s="2">
        <v>2014</v>
      </c>
      <c r="I220" s="2" t="s">
        <v>37</v>
      </c>
      <c r="J220" s="2" t="s">
        <v>73</v>
      </c>
      <c r="K220" s="2" t="s">
        <v>39</v>
      </c>
      <c r="L220" s="2" t="s">
        <v>40</v>
      </c>
      <c r="M220" s="2" t="s">
        <v>41</v>
      </c>
      <c r="N220" s="2" t="s">
        <v>42</v>
      </c>
      <c r="O220" s="2" t="s">
        <v>43</v>
      </c>
      <c r="P220" s="2" t="s">
        <v>44</v>
      </c>
      <c r="Q220" s="2" t="s">
        <v>45</v>
      </c>
      <c r="R220" s="2" t="s">
        <v>46</v>
      </c>
      <c r="S220" s="2" t="s">
        <v>206</v>
      </c>
      <c r="T220" s="2" t="s">
        <v>94</v>
      </c>
      <c r="U220" s="2" t="s">
        <v>110</v>
      </c>
      <c r="V220" s="2" t="s">
        <v>50</v>
      </c>
      <c r="W220" s="2" t="s">
        <v>46</v>
      </c>
      <c r="X220" s="2" t="s">
        <v>51</v>
      </c>
      <c r="Y220" s="2" t="s">
        <v>52</v>
      </c>
      <c r="Z220" s="2" t="s">
        <v>53</v>
      </c>
      <c r="AA220" s="2" t="s">
        <v>54</v>
      </c>
      <c r="AB220" s="2" t="s">
        <v>1585</v>
      </c>
      <c r="AC220" s="2" t="s">
        <v>1586</v>
      </c>
      <c r="AD220" s="6" t="s">
        <v>1587</v>
      </c>
      <c r="AE220" s="7" t="str">
        <f>HYPERLINK("https://drive.google.com/file/d/1cBOqIld4iUCtg81axZDyzYcD3qGVvs2Z/view?usp=drivesdk","Marathiआपले प्रमाणपत्र")</f>
        <v>Marathiआपले प्रमाणपत्र</v>
      </c>
      <c r="AF220" s="2" t="s">
        <v>1588</v>
      </c>
    </row>
    <row r="221" spans="1:32" ht="12.75">
      <c r="A221" s="4">
        <v>44230.42687851852</v>
      </c>
      <c r="B221" s="2" t="s">
        <v>1589</v>
      </c>
      <c r="C221" s="8">
        <v>30</v>
      </c>
      <c r="D221" s="2" t="s">
        <v>1590</v>
      </c>
      <c r="E221" s="2" t="s">
        <v>952</v>
      </c>
      <c r="F221" s="2" t="s">
        <v>355</v>
      </c>
      <c r="G221" s="2" t="s">
        <v>90</v>
      </c>
      <c r="H221" s="2">
        <v>2014</v>
      </c>
      <c r="I221" s="2" t="s">
        <v>37</v>
      </c>
      <c r="J221" s="2" t="s">
        <v>73</v>
      </c>
      <c r="K221" s="2" t="s">
        <v>39</v>
      </c>
      <c r="L221" s="2" t="s">
        <v>40</v>
      </c>
      <c r="M221" s="2" t="s">
        <v>41</v>
      </c>
      <c r="N221" s="2" t="s">
        <v>42</v>
      </c>
      <c r="O221" s="2" t="s">
        <v>43</v>
      </c>
      <c r="P221" s="2" t="s">
        <v>44</v>
      </c>
      <c r="Q221" s="2" t="s">
        <v>45</v>
      </c>
      <c r="R221" s="2" t="s">
        <v>46</v>
      </c>
      <c r="S221" s="2" t="s">
        <v>206</v>
      </c>
      <c r="T221" s="2" t="s">
        <v>94</v>
      </c>
      <c r="U221" s="2" t="s">
        <v>110</v>
      </c>
      <c r="V221" s="2" t="s">
        <v>50</v>
      </c>
      <c r="W221" s="2" t="s">
        <v>46</v>
      </c>
      <c r="X221" s="2" t="s">
        <v>51</v>
      </c>
      <c r="Y221" s="2" t="s">
        <v>52</v>
      </c>
      <c r="Z221" s="2" t="s">
        <v>53</v>
      </c>
      <c r="AA221" s="2" t="s">
        <v>54</v>
      </c>
      <c r="AB221" s="2" t="s">
        <v>1591</v>
      </c>
      <c r="AC221" s="2" t="s">
        <v>1592</v>
      </c>
      <c r="AD221" s="6" t="s">
        <v>1593</v>
      </c>
      <c r="AE221" s="7" t="str">
        <f>HYPERLINK("https://drive.google.com/file/d/1LC9RGBbP-RkmjCPthPW8jjYevkxbsADH/view?usp=drivesdk","Reshma todmalआपले प्रमाणपत्र")</f>
        <v>Reshma todmalआपले प्रमाणपत्र</v>
      </c>
      <c r="AF221" s="2" t="s">
        <v>1594</v>
      </c>
    </row>
    <row r="222" spans="1:32" ht="12.75">
      <c r="A222" s="4">
        <v>44230.429197754631</v>
      </c>
      <c r="B222" s="2" t="s">
        <v>1595</v>
      </c>
      <c r="C222" s="8">
        <v>28</v>
      </c>
      <c r="D222" s="2" t="s">
        <v>1596</v>
      </c>
      <c r="E222" s="2" t="s">
        <v>1597</v>
      </c>
      <c r="F222" s="2" t="s">
        <v>104</v>
      </c>
      <c r="G222" s="2" t="s">
        <v>105</v>
      </c>
      <c r="H222" s="2">
        <v>2014</v>
      </c>
      <c r="I222" s="2" t="s">
        <v>37</v>
      </c>
      <c r="J222" s="2" t="s">
        <v>73</v>
      </c>
      <c r="K222" s="2" t="s">
        <v>39</v>
      </c>
      <c r="L222" s="2" t="s">
        <v>40</v>
      </c>
      <c r="M222" s="2" t="s">
        <v>41</v>
      </c>
      <c r="N222" s="2" t="s">
        <v>42</v>
      </c>
      <c r="O222" s="2" t="s">
        <v>43</v>
      </c>
      <c r="P222" s="2" t="s">
        <v>44</v>
      </c>
      <c r="Q222" s="2" t="s">
        <v>45</v>
      </c>
      <c r="R222" s="2" t="s">
        <v>81</v>
      </c>
      <c r="S222" s="2" t="s">
        <v>206</v>
      </c>
      <c r="T222" s="2" t="s">
        <v>94</v>
      </c>
      <c r="U222" s="2" t="s">
        <v>110</v>
      </c>
      <c r="V222" s="2" t="s">
        <v>50</v>
      </c>
      <c r="W222" s="2" t="s">
        <v>46</v>
      </c>
      <c r="X222" s="2" t="s">
        <v>51</v>
      </c>
      <c r="Y222" s="2" t="s">
        <v>52</v>
      </c>
      <c r="Z222" s="2" t="s">
        <v>53</v>
      </c>
      <c r="AA222" s="2" t="s">
        <v>54</v>
      </c>
      <c r="AB222" s="2" t="s">
        <v>1598</v>
      </c>
      <c r="AC222" s="2" t="s">
        <v>1599</v>
      </c>
      <c r="AD222" s="6" t="s">
        <v>1600</v>
      </c>
      <c r="AE222" s="7" t="str">
        <f>HYPERLINK("https://drive.google.com/file/d/1zNNVhMAEOig1oNvAMdipAgaIVSCvzw9_/view?usp=drivesdk","Nitin Bapusaheb patoleआपले प्रमाणपत्र")</f>
        <v>Nitin Bapusaheb patoleआपले प्रमाणपत्र</v>
      </c>
      <c r="AF222" s="2" t="s">
        <v>1601</v>
      </c>
    </row>
    <row r="223" spans="1:32" ht="12.75">
      <c r="A223" s="4">
        <v>44230.431418749999</v>
      </c>
      <c r="B223" s="2" t="s">
        <v>1602</v>
      </c>
      <c r="C223" s="8">
        <v>30</v>
      </c>
      <c r="D223" s="2" t="s">
        <v>1603</v>
      </c>
      <c r="E223" s="2" t="s">
        <v>1604</v>
      </c>
      <c r="F223" s="2" t="s">
        <v>355</v>
      </c>
      <c r="G223" s="2" t="s">
        <v>36</v>
      </c>
      <c r="H223" s="2">
        <v>2014</v>
      </c>
      <c r="I223" s="2" t="s">
        <v>37</v>
      </c>
      <c r="J223" s="2" t="s">
        <v>73</v>
      </c>
      <c r="K223" s="2" t="s">
        <v>39</v>
      </c>
      <c r="L223" s="2" t="s">
        <v>40</v>
      </c>
      <c r="M223" s="2" t="s">
        <v>41</v>
      </c>
      <c r="N223" s="2" t="s">
        <v>42</v>
      </c>
      <c r="O223" s="2" t="s">
        <v>43</v>
      </c>
      <c r="P223" s="2" t="s">
        <v>44</v>
      </c>
      <c r="Q223" s="2" t="s">
        <v>45</v>
      </c>
      <c r="R223" s="2" t="s">
        <v>46</v>
      </c>
      <c r="S223" s="2" t="s">
        <v>206</v>
      </c>
      <c r="T223" s="2" t="s">
        <v>94</v>
      </c>
      <c r="U223" s="2" t="s">
        <v>110</v>
      </c>
      <c r="V223" s="2" t="s">
        <v>50</v>
      </c>
      <c r="W223" s="2" t="s">
        <v>46</v>
      </c>
      <c r="X223" s="2" t="s">
        <v>51</v>
      </c>
      <c r="Y223" s="2" t="s">
        <v>52</v>
      </c>
      <c r="Z223" s="2" t="s">
        <v>53</v>
      </c>
      <c r="AA223" s="2" t="s">
        <v>54</v>
      </c>
      <c r="AB223" s="2" t="s">
        <v>1605</v>
      </c>
      <c r="AC223" s="2" t="s">
        <v>1606</v>
      </c>
      <c r="AD223" s="6" t="s">
        <v>1607</v>
      </c>
      <c r="AE223" s="7" t="str">
        <f>HYPERLINK("https://drive.google.com/file/d/1NMMIqbu0PQoPRxlvWhmCS-FGyplqgX5o/view?usp=drivesdk","Sanjay todmalआपले प्रमाणपत्र")</f>
        <v>Sanjay todmalआपले प्रमाणपत्र</v>
      </c>
      <c r="AF223" s="2" t="s">
        <v>1608</v>
      </c>
    </row>
    <row r="224" spans="1:32" ht="12.75">
      <c r="A224" s="4">
        <v>44230.434168055552</v>
      </c>
      <c r="B224" s="2" t="s">
        <v>1609</v>
      </c>
      <c r="C224" s="8">
        <v>26</v>
      </c>
      <c r="D224" s="2" t="s">
        <v>1610</v>
      </c>
      <c r="E224" s="2" t="s">
        <v>1611</v>
      </c>
      <c r="F224" s="2" t="s">
        <v>104</v>
      </c>
      <c r="G224" s="2" t="s">
        <v>105</v>
      </c>
      <c r="H224" s="2">
        <v>2014</v>
      </c>
      <c r="I224" s="2" t="s">
        <v>37</v>
      </c>
      <c r="J224" s="2" t="s">
        <v>73</v>
      </c>
      <c r="K224" s="2" t="s">
        <v>39</v>
      </c>
      <c r="L224" s="2" t="s">
        <v>40</v>
      </c>
      <c r="M224" s="2" t="s">
        <v>41</v>
      </c>
      <c r="N224" s="2" t="s">
        <v>108</v>
      </c>
      <c r="O224" s="2" t="s">
        <v>43</v>
      </c>
      <c r="P224" s="2" t="s">
        <v>44</v>
      </c>
      <c r="Q224" s="2" t="s">
        <v>45</v>
      </c>
      <c r="R224" s="2" t="s">
        <v>81</v>
      </c>
      <c r="S224" s="2" t="s">
        <v>206</v>
      </c>
      <c r="T224" s="2" t="s">
        <v>94</v>
      </c>
      <c r="U224" s="2" t="s">
        <v>110</v>
      </c>
      <c r="V224" s="2" t="s">
        <v>50</v>
      </c>
      <c r="W224" s="2" t="s">
        <v>46</v>
      </c>
      <c r="X224" s="2" t="s">
        <v>51</v>
      </c>
      <c r="Y224" s="2" t="s">
        <v>52</v>
      </c>
      <c r="Z224" s="2" t="s">
        <v>53</v>
      </c>
      <c r="AA224" s="2" t="s">
        <v>54</v>
      </c>
      <c r="AB224" s="2" t="s">
        <v>1612</v>
      </c>
      <c r="AC224" s="2" t="s">
        <v>1613</v>
      </c>
      <c r="AD224" s="6" t="s">
        <v>1614</v>
      </c>
      <c r="AE224" s="7" t="str">
        <f>HYPERLINK("https://drive.google.com/file/d/1yxNelyoWcB8NPmWRKSAec_ghTlCNxS9D/view?usp=drivesdk","Pathan Tayaba Nasirआपले प्रमाणपत्र")</f>
        <v>Pathan Tayaba Nasirआपले प्रमाणपत्र</v>
      </c>
      <c r="AF224" s="2" t="s">
        <v>1615</v>
      </c>
    </row>
    <row r="225" spans="1:32" ht="12.75">
      <c r="A225" s="4">
        <v>44230.454503865738</v>
      </c>
      <c r="B225" s="2" t="s">
        <v>1616</v>
      </c>
      <c r="C225" s="8">
        <v>10</v>
      </c>
      <c r="D225" s="2" t="s">
        <v>1617</v>
      </c>
      <c r="E225" s="2" t="s">
        <v>1618</v>
      </c>
      <c r="F225" s="2" t="s">
        <v>72</v>
      </c>
      <c r="G225" s="2" t="s">
        <v>105</v>
      </c>
      <c r="H225" s="2">
        <v>2013</v>
      </c>
      <c r="I225" s="2" t="s">
        <v>37</v>
      </c>
      <c r="J225" s="2" t="s">
        <v>277</v>
      </c>
      <c r="K225" s="2" t="s">
        <v>81</v>
      </c>
      <c r="L225" s="2" t="s">
        <v>62</v>
      </c>
      <c r="M225" s="2" t="s">
        <v>74</v>
      </c>
      <c r="N225" s="2" t="s">
        <v>63</v>
      </c>
      <c r="O225" s="2" t="s">
        <v>43</v>
      </c>
      <c r="P225" s="2" t="s">
        <v>44</v>
      </c>
      <c r="Q225" s="2" t="s">
        <v>77</v>
      </c>
      <c r="R225" s="2" t="s">
        <v>64</v>
      </c>
      <c r="S225" s="2" t="s">
        <v>78</v>
      </c>
      <c r="T225" s="2" t="s">
        <v>48</v>
      </c>
      <c r="U225" s="2" t="s">
        <v>80</v>
      </c>
      <c r="V225" s="2" t="s">
        <v>50</v>
      </c>
      <c r="W225" s="2" t="s">
        <v>106</v>
      </c>
      <c r="X225" s="2" t="s">
        <v>148</v>
      </c>
      <c r="Y225" s="2" t="s">
        <v>93</v>
      </c>
      <c r="Z225" s="2" t="s">
        <v>111</v>
      </c>
      <c r="AA225" s="2" t="s">
        <v>123</v>
      </c>
      <c r="AB225" s="2" t="s">
        <v>334</v>
      </c>
      <c r="AC225" s="2" t="s">
        <v>1619</v>
      </c>
      <c r="AD225" s="6" t="s">
        <v>1620</v>
      </c>
      <c r="AE225" s="7" t="str">
        <f>HYPERLINK("https://drive.google.com/file/d/1PCVb6Z_5WgL7sGvoc8TQKgAvR_aWDx3p/view?usp=drivesdk","ओंकार संदीप पवारआपले प्रमाणपत्र")</f>
        <v>ओंकार संदीप पवारआपले प्रमाणपत्र</v>
      </c>
      <c r="AF225" s="2" t="s">
        <v>1621</v>
      </c>
    </row>
    <row r="226" spans="1:32" ht="12.75">
      <c r="A226" s="4">
        <v>44230.454767870368</v>
      </c>
      <c r="B226" s="2" t="s">
        <v>1622</v>
      </c>
      <c r="C226" s="8">
        <v>28</v>
      </c>
      <c r="D226" s="2" t="s">
        <v>1623</v>
      </c>
      <c r="E226" s="2" t="s">
        <v>1624</v>
      </c>
      <c r="F226" s="2" t="s">
        <v>104</v>
      </c>
      <c r="G226" s="2" t="s">
        <v>105</v>
      </c>
      <c r="H226" s="2">
        <v>2014</v>
      </c>
      <c r="I226" s="2" t="s">
        <v>37</v>
      </c>
      <c r="J226" s="2" t="s">
        <v>73</v>
      </c>
      <c r="K226" s="2" t="s">
        <v>39</v>
      </c>
      <c r="L226" s="2" t="s">
        <v>40</v>
      </c>
      <c r="M226" s="2" t="s">
        <v>41</v>
      </c>
      <c r="N226" s="2" t="s">
        <v>42</v>
      </c>
      <c r="O226" s="2" t="s">
        <v>43</v>
      </c>
      <c r="P226" s="2" t="s">
        <v>44</v>
      </c>
      <c r="Q226" s="2" t="s">
        <v>45</v>
      </c>
      <c r="R226" s="2" t="s">
        <v>81</v>
      </c>
      <c r="S226" s="2" t="s">
        <v>206</v>
      </c>
      <c r="T226" s="2" t="s">
        <v>94</v>
      </c>
      <c r="U226" s="2" t="s">
        <v>110</v>
      </c>
      <c r="V226" s="2" t="s">
        <v>50</v>
      </c>
      <c r="W226" s="2" t="s">
        <v>46</v>
      </c>
      <c r="X226" s="2" t="s">
        <v>51</v>
      </c>
      <c r="Y226" s="2" t="s">
        <v>52</v>
      </c>
      <c r="Z226" s="2" t="s">
        <v>53</v>
      </c>
      <c r="AA226" s="2" t="s">
        <v>54</v>
      </c>
      <c r="AB226" s="2" t="s">
        <v>1625</v>
      </c>
      <c r="AC226" s="2" t="s">
        <v>1626</v>
      </c>
      <c r="AD226" s="6" t="s">
        <v>1627</v>
      </c>
      <c r="AE226" s="7" t="str">
        <f>HYPERLINK("https://drive.google.com/file/d/1dyrLJbGDXv4qgpJyqjHWwESn7z2DyOwy/view?usp=drivesdk","Darshana shriram yeoleआपले प्रमाणपत्र")</f>
        <v>Darshana shriram yeoleआपले प्रमाणपत्र</v>
      </c>
      <c r="AF226" s="2" t="s">
        <v>1628</v>
      </c>
    </row>
    <row r="227" spans="1:32" ht="12.75">
      <c r="A227" s="4">
        <v>44230.484671956016</v>
      </c>
      <c r="B227" s="2" t="s">
        <v>1629</v>
      </c>
      <c r="C227" s="8">
        <v>28</v>
      </c>
      <c r="D227" s="2" t="s">
        <v>1630</v>
      </c>
      <c r="E227" s="2" t="s">
        <v>1631</v>
      </c>
      <c r="F227" s="2" t="s">
        <v>104</v>
      </c>
      <c r="G227" s="2" t="s">
        <v>105</v>
      </c>
      <c r="H227" s="2">
        <v>2014</v>
      </c>
      <c r="I227" s="2" t="s">
        <v>37</v>
      </c>
      <c r="J227" s="2" t="s">
        <v>73</v>
      </c>
      <c r="K227" s="2" t="s">
        <v>39</v>
      </c>
      <c r="L227" s="2" t="s">
        <v>40</v>
      </c>
      <c r="M227" s="2" t="s">
        <v>41</v>
      </c>
      <c r="N227" s="2" t="s">
        <v>42</v>
      </c>
      <c r="O227" s="2" t="s">
        <v>43</v>
      </c>
      <c r="P227" s="2" t="s">
        <v>44</v>
      </c>
      <c r="Q227" s="2" t="s">
        <v>45</v>
      </c>
      <c r="R227" s="2" t="s">
        <v>81</v>
      </c>
      <c r="S227" s="2" t="s">
        <v>206</v>
      </c>
      <c r="T227" s="2" t="s">
        <v>94</v>
      </c>
      <c r="U227" s="2" t="s">
        <v>110</v>
      </c>
      <c r="V227" s="2" t="s">
        <v>50</v>
      </c>
      <c r="W227" s="2" t="s">
        <v>46</v>
      </c>
      <c r="X227" s="2" t="s">
        <v>51</v>
      </c>
      <c r="Y227" s="2" t="s">
        <v>52</v>
      </c>
      <c r="Z227" s="2" t="s">
        <v>53</v>
      </c>
      <c r="AA227" s="2" t="s">
        <v>54</v>
      </c>
      <c r="AB227" s="2" t="s">
        <v>1632</v>
      </c>
      <c r="AC227" s="2" t="s">
        <v>1633</v>
      </c>
      <c r="AD227" s="6" t="s">
        <v>1634</v>
      </c>
      <c r="AE227" s="7" t="str">
        <f>HYPERLINK("https://drive.google.com/file/d/19YQMHjXX7gWanLp3u102p79WlV0q7CLm/view?usp=drivesdk","सत्यजीत शेटे आपले प्रमाणपत्र")</f>
        <v>सत्यजीत शेटे आपले प्रमाणपत्र</v>
      </c>
      <c r="AF227" s="2" t="s">
        <v>1635</v>
      </c>
    </row>
    <row r="228" spans="1:32" ht="12.75">
      <c r="A228" s="4">
        <v>44230.48529005787</v>
      </c>
      <c r="B228" s="2" t="s">
        <v>1636</v>
      </c>
      <c r="C228" s="8">
        <v>24</v>
      </c>
      <c r="D228" s="2" t="s">
        <v>1637</v>
      </c>
      <c r="E228" s="2" t="s">
        <v>1638</v>
      </c>
      <c r="F228" s="2" t="s">
        <v>72</v>
      </c>
      <c r="G228" s="2" t="s">
        <v>105</v>
      </c>
      <c r="H228" s="2">
        <v>2014</v>
      </c>
      <c r="I228" s="2" t="s">
        <v>37</v>
      </c>
      <c r="J228" s="2" t="s">
        <v>73</v>
      </c>
      <c r="K228" s="2" t="s">
        <v>39</v>
      </c>
      <c r="L228" s="2" t="s">
        <v>91</v>
      </c>
      <c r="M228" s="2" t="s">
        <v>41</v>
      </c>
      <c r="N228" s="2" t="s">
        <v>63</v>
      </c>
      <c r="O228" s="2" t="s">
        <v>43</v>
      </c>
      <c r="P228" s="2" t="s">
        <v>44</v>
      </c>
      <c r="Q228" s="2" t="s">
        <v>45</v>
      </c>
      <c r="R228" s="2" t="s">
        <v>81</v>
      </c>
      <c r="S228" s="2" t="s">
        <v>206</v>
      </c>
      <c r="T228" s="2" t="s">
        <v>94</v>
      </c>
      <c r="U228" s="2" t="s">
        <v>110</v>
      </c>
      <c r="V228" s="2" t="s">
        <v>50</v>
      </c>
      <c r="W228" s="2" t="s">
        <v>46</v>
      </c>
      <c r="X228" s="2" t="s">
        <v>51</v>
      </c>
      <c r="Y228" s="2" t="s">
        <v>52</v>
      </c>
      <c r="Z228" s="2" t="s">
        <v>53</v>
      </c>
      <c r="AA228" s="2" t="s">
        <v>54</v>
      </c>
      <c r="AB228" s="2" t="s">
        <v>1639</v>
      </c>
      <c r="AC228" s="2" t="s">
        <v>1640</v>
      </c>
      <c r="AD228" s="6" t="s">
        <v>1641</v>
      </c>
      <c r="AE228" s="7" t="str">
        <f>HYPERLINK("https://drive.google.com/file/d/1qGIIycaLL8BP9ovlqbKvFUIb4g2dLP0Y/view?usp=drivesdk","Shinde Nikita Dharmendraआपले प्रमाणपत्र")</f>
        <v>Shinde Nikita Dharmendraआपले प्रमाणपत्र</v>
      </c>
      <c r="AF228" s="2" t="s">
        <v>1642</v>
      </c>
    </row>
    <row r="229" spans="1:32" ht="12.75">
      <c r="A229" s="4">
        <v>44230.493050659723</v>
      </c>
      <c r="B229" s="2" t="s">
        <v>1643</v>
      </c>
      <c r="C229" s="8">
        <v>12</v>
      </c>
      <c r="D229" s="2" t="s">
        <v>1644</v>
      </c>
      <c r="E229" s="2" t="s">
        <v>1645</v>
      </c>
      <c r="F229" s="2" t="s">
        <v>104</v>
      </c>
      <c r="G229" s="2" t="s">
        <v>105</v>
      </c>
      <c r="H229" s="2">
        <v>2014</v>
      </c>
      <c r="I229" s="2" t="s">
        <v>106</v>
      </c>
      <c r="J229" s="2" t="s">
        <v>38</v>
      </c>
      <c r="K229" s="2" t="s">
        <v>205</v>
      </c>
      <c r="L229" s="2" t="s">
        <v>62</v>
      </c>
      <c r="M229" s="2" t="s">
        <v>165</v>
      </c>
      <c r="N229" s="2" t="s">
        <v>108</v>
      </c>
      <c r="O229" s="2" t="s">
        <v>75</v>
      </c>
      <c r="P229" s="2" t="s">
        <v>76</v>
      </c>
      <c r="Q229" s="2" t="s">
        <v>166</v>
      </c>
      <c r="R229" s="2" t="s">
        <v>109</v>
      </c>
      <c r="S229" s="2" t="s">
        <v>47</v>
      </c>
      <c r="T229" s="2" t="s">
        <v>79</v>
      </c>
      <c r="U229" s="2" t="s">
        <v>110</v>
      </c>
      <c r="V229" s="2" t="s">
        <v>50</v>
      </c>
      <c r="W229" s="2" t="s">
        <v>81</v>
      </c>
      <c r="X229" s="2" t="s">
        <v>51</v>
      </c>
      <c r="Y229" s="2" t="s">
        <v>93</v>
      </c>
      <c r="Z229" s="2" t="s">
        <v>149</v>
      </c>
      <c r="AA229" s="2" t="s">
        <v>54</v>
      </c>
      <c r="AB229" s="2" t="s">
        <v>1646</v>
      </c>
      <c r="AC229" s="2" t="s">
        <v>1647</v>
      </c>
      <c r="AD229" s="6" t="s">
        <v>1648</v>
      </c>
      <c r="AE229" s="7" t="str">
        <f>HYPERLINK("https://drive.google.com/file/d/1EcfUs3d9WqPX7pTct_XzRHwEpV0usvKM/view?usp=drivesdk","Mansi Sandeep kawaneआपले प्रमाणपत्र")</f>
        <v>Mansi Sandeep kawaneआपले प्रमाणपत्र</v>
      </c>
      <c r="AF229" s="2" t="s">
        <v>1649</v>
      </c>
    </row>
    <row r="230" spans="1:32" ht="12.75">
      <c r="A230" s="4">
        <v>44230.505827731482</v>
      </c>
      <c r="B230" s="2" t="s">
        <v>1650</v>
      </c>
      <c r="C230" s="8">
        <v>28</v>
      </c>
      <c r="D230" s="2" t="s">
        <v>1651</v>
      </c>
      <c r="E230" s="2" t="s">
        <v>1652</v>
      </c>
      <c r="F230" s="2" t="s">
        <v>104</v>
      </c>
      <c r="G230" s="2" t="s">
        <v>105</v>
      </c>
      <c r="H230" s="2">
        <v>2014</v>
      </c>
      <c r="I230" s="2" t="s">
        <v>37</v>
      </c>
      <c r="J230" s="2" t="s">
        <v>73</v>
      </c>
      <c r="K230" s="2" t="s">
        <v>39</v>
      </c>
      <c r="L230" s="2" t="s">
        <v>40</v>
      </c>
      <c r="M230" s="2" t="s">
        <v>41</v>
      </c>
      <c r="N230" s="2" t="s">
        <v>42</v>
      </c>
      <c r="O230" s="2" t="s">
        <v>43</v>
      </c>
      <c r="P230" s="2" t="s">
        <v>44</v>
      </c>
      <c r="Q230" s="2" t="s">
        <v>45</v>
      </c>
      <c r="R230" s="2" t="s">
        <v>81</v>
      </c>
      <c r="S230" s="2" t="s">
        <v>206</v>
      </c>
      <c r="T230" s="2" t="s">
        <v>94</v>
      </c>
      <c r="U230" s="2" t="s">
        <v>110</v>
      </c>
      <c r="V230" s="2" t="s">
        <v>50</v>
      </c>
      <c r="W230" s="2" t="s">
        <v>46</v>
      </c>
      <c r="X230" s="2" t="s">
        <v>51</v>
      </c>
      <c r="Y230" s="2" t="s">
        <v>52</v>
      </c>
      <c r="Z230" s="2" t="s">
        <v>53</v>
      </c>
      <c r="AA230" s="2" t="s">
        <v>54</v>
      </c>
      <c r="AB230" s="2" t="s">
        <v>1653</v>
      </c>
      <c r="AC230" s="2" t="s">
        <v>1654</v>
      </c>
      <c r="AD230" s="6" t="s">
        <v>1655</v>
      </c>
      <c r="AE230" s="7" t="str">
        <f>HYPERLINK("https://drive.google.com/file/d/1WLzq1sOQgv92kNXz8VMQyaGMMThWayH7/view?usp=drivesdk","शिरसाठ अश्विनी कृष्णाआपले प्रमाणपत्र")</f>
        <v>शिरसाठ अश्विनी कृष्णाआपले प्रमाणपत्र</v>
      </c>
      <c r="AF230" s="2" t="s">
        <v>1656</v>
      </c>
    </row>
    <row r="231" spans="1:32" ht="12.75">
      <c r="A231" s="4">
        <v>44230.511287164351</v>
      </c>
      <c r="B231" s="2" t="s">
        <v>1657</v>
      </c>
      <c r="C231" s="8">
        <v>28</v>
      </c>
      <c r="D231" s="2" t="s">
        <v>1658</v>
      </c>
      <c r="E231" s="2" t="s">
        <v>1659</v>
      </c>
      <c r="F231" s="2" t="s">
        <v>104</v>
      </c>
      <c r="G231" s="2" t="s">
        <v>105</v>
      </c>
      <c r="H231" s="2">
        <v>2014</v>
      </c>
      <c r="I231" s="2" t="s">
        <v>37</v>
      </c>
      <c r="J231" s="2" t="s">
        <v>73</v>
      </c>
      <c r="K231" s="2" t="s">
        <v>39</v>
      </c>
      <c r="L231" s="2" t="s">
        <v>40</v>
      </c>
      <c r="M231" s="2" t="s">
        <v>41</v>
      </c>
      <c r="N231" s="2" t="s">
        <v>42</v>
      </c>
      <c r="O231" s="2" t="s">
        <v>43</v>
      </c>
      <c r="P231" s="2" t="s">
        <v>44</v>
      </c>
      <c r="Q231" s="2" t="s">
        <v>45</v>
      </c>
      <c r="R231" s="2" t="s">
        <v>81</v>
      </c>
      <c r="S231" s="2" t="s">
        <v>206</v>
      </c>
      <c r="T231" s="2" t="s">
        <v>94</v>
      </c>
      <c r="U231" s="2" t="s">
        <v>110</v>
      </c>
      <c r="V231" s="2" t="s">
        <v>50</v>
      </c>
      <c r="W231" s="2" t="s">
        <v>46</v>
      </c>
      <c r="X231" s="2" t="s">
        <v>51</v>
      </c>
      <c r="Y231" s="2" t="s">
        <v>52</v>
      </c>
      <c r="Z231" s="2" t="s">
        <v>53</v>
      </c>
      <c r="AA231" s="2" t="s">
        <v>54</v>
      </c>
      <c r="AB231" s="2" t="s">
        <v>1660</v>
      </c>
      <c r="AC231" s="2" t="s">
        <v>1661</v>
      </c>
      <c r="AD231" s="6" t="s">
        <v>1662</v>
      </c>
      <c r="AE231" s="7" t="str">
        <f>HYPERLINK("https://drive.google.com/file/d/126MqHbfAMLS0qkxxUPOW1PcAu0yGclbN/view?usp=drivesdk","अपेक्षा राजेंद साळवे आपले प्रमाणपत्र")</f>
        <v>अपेक्षा राजेंद साळवे आपले प्रमाणपत्र</v>
      </c>
      <c r="AF231" s="2" t="s">
        <v>1663</v>
      </c>
    </row>
    <row r="232" spans="1:32" ht="12.75">
      <c r="A232" s="4">
        <v>44230.521566134259</v>
      </c>
      <c r="B232" s="2" t="s">
        <v>1664</v>
      </c>
      <c r="C232" s="8">
        <v>28</v>
      </c>
      <c r="D232" s="2" t="s">
        <v>1665</v>
      </c>
      <c r="E232" s="2" t="s">
        <v>1666</v>
      </c>
      <c r="F232" s="2" t="s">
        <v>104</v>
      </c>
      <c r="G232" s="2" t="s">
        <v>105</v>
      </c>
      <c r="H232" s="2">
        <v>2014</v>
      </c>
      <c r="I232" s="2" t="s">
        <v>37</v>
      </c>
      <c r="J232" s="2" t="s">
        <v>73</v>
      </c>
      <c r="K232" s="2" t="s">
        <v>39</v>
      </c>
      <c r="L232" s="2" t="s">
        <v>40</v>
      </c>
      <c r="M232" s="2" t="s">
        <v>41</v>
      </c>
      <c r="N232" s="2" t="s">
        <v>42</v>
      </c>
      <c r="O232" s="2" t="s">
        <v>43</v>
      </c>
      <c r="P232" s="2" t="s">
        <v>44</v>
      </c>
      <c r="Q232" s="2" t="s">
        <v>45</v>
      </c>
      <c r="R232" s="2" t="s">
        <v>81</v>
      </c>
      <c r="S232" s="2" t="s">
        <v>206</v>
      </c>
      <c r="T232" s="2" t="s">
        <v>94</v>
      </c>
      <c r="U232" s="2" t="s">
        <v>110</v>
      </c>
      <c r="V232" s="2" t="s">
        <v>50</v>
      </c>
      <c r="W232" s="2" t="s">
        <v>46</v>
      </c>
      <c r="X232" s="2" t="s">
        <v>51</v>
      </c>
      <c r="Y232" s="2" t="s">
        <v>52</v>
      </c>
      <c r="Z232" s="2" t="s">
        <v>53</v>
      </c>
      <c r="AA232" s="2" t="s">
        <v>54</v>
      </c>
      <c r="AB232" s="2" t="s">
        <v>1667</v>
      </c>
      <c r="AC232" s="2" t="s">
        <v>1668</v>
      </c>
      <c r="AD232" s="6" t="s">
        <v>1669</v>
      </c>
      <c r="AE232" s="7" t="str">
        <f>HYPERLINK("https://drive.google.com/file/d/1-7TRiTG-ExnLPh5TolBVtki7fu-ECllt/view?usp=drivesdk","Rameshwar Kobarneआपले प्रमाणपत्र")</f>
        <v>Rameshwar Kobarneआपले प्रमाणपत्र</v>
      </c>
      <c r="AF232" s="2" t="s">
        <v>1670</v>
      </c>
    </row>
    <row r="233" spans="1:32" ht="12.75">
      <c r="A233" s="4">
        <v>44230.531630208337</v>
      </c>
      <c r="B233" s="2" t="s">
        <v>1671</v>
      </c>
      <c r="C233" s="8">
        <v>28</v>
      </c>
      <c r="D233" s="2" t="s">
        <v>1672</v>
      </c>
      <c r="E233" s="2" t="s">
        <v>1673</v>
      </c>
      <c r="F233" s="2" t="s">
        <v>104</v>
      </c>
      <c r="G233" s="2" t="s">
        <v>105</v>
      </c>
      <c r="H233" s="2">
        <v>2014</v>
      </c>
      <c r="I233" s="2" t="s">
        <v>37</v>
      </c>
      <c r="J233" s="2" t="s">
        <v>73</v>
      </c>
      <c r="K233" s="2" t="s">
        <v>39</v>
      </c>
      <c r="L233" s="2" t="s">
        <v>40</v>
      </c>
      <c r="M233" s="2" t="s">
        <v>41</v>
      </c>
      <c r="N233" s="2" t="s">
        <v>42</v>
      </c>
      <c r="O233" s="2" t="s">
        <v>43</v>
      </c>
      <c r="P233" s="2" t="s">
        <v>44</v>
      </c>
      <c r="Q233" s="2" t="s">
        <v>45</v>
      </c>
      <c r="R233" s="2" t="s">
        <v>81</v>
      </c>
      <c r="S233" s="2" t="s">
        <v>206</v>
      </c>
      <c r="T233" s="2" t="s">
        <v>94</v>
      </c>
      <c r="U233" s="2" t="s">
        <v>110</v>
      </c>
      <c r="V233" s="2" t="s">
        <v>50</v>
      </c>
      <c r="W233" s="2" t="s">
        <v>46</v>
      </c>
      <c r="X233" s="2" t="s">
        <v>51</v>
      </c>
      <c r="Y233" s="2" t="s">
        <v>52</v>
      </c>
      <c r="Z233" s="2" t="s">
        <v>53</v>
      </c>
      <c r="AA233" s="2" t="s">
        <v>54</v>
      </c>
      <c r="AB233" s="2" t="s">
        <v>1674</v>
      </c>
      <c r="AC233" s="2" t="s">
        <v>1675</v>
      </c>
      <c r="AD233" s="6" t="s">
        <v>1676</v>
      </c>
      <c r="AE233" s="7" t="str">
        <f>HYPERLINK("https://drive.google.com/file/d/1K2PDpQp2mTtlcxzpzxspeU-CxdDEwm3T/view?usp=drivesdk","Tanpure Shantanu Rajendraआपले प्रमाणपत्र")</f>
        <v>Tanpure Shantanu Rajendraआपले प्रमाणपत्र</v>
      </c>
      <c r="AF233" s="2" t="s">
        <v>1677</v>
      </c>
    </row>
    <row r="234" spans="1:32" ht="12.75">
      <c r="A234" s="4">
        <v>44230.544373217592</v>
      </c>
      <c r="B234" s="2" t="s">
        <v>1512</v>
      </c>
      <c r="C234" s="8">
        <v>28</v>
      </c>
      <c r="D234" s="2" t="s">
        <v>1513</v>
      </c>
      <c r="E234" s="2" t="s">
        <v>822</v>
      </c>
      <c r="F234" s="2" t="s">
        <v>104</v>
      </c>
      <c r="G234" s="2" t="s">
        <v>105</v>
      </c>
      <c r="H234" s="2">
        <v>2014</v>
      </c>
      <c r="I234" s="2" t="s">
        <v>37</v>
      </c>
      <c r="J234" s="2" t="s">
        <v>73</v>
      </c>
      <c r="K234" s="2" t="s">
        <v>39</v>
      </c>
      <c r="L234" s="2" t="s">
        <v>40</v>
      </c>
      <c r="M234" s="2" t="s">
        <v>41</v>
      </c>
      <c r="N234" s="2" t="s">
        <v>42</v>
      </c>
      <c r="O234" s="2" t="s">
        <v>43</v>
      </c>
      <c r="P234" s="2" t="s">
        <v>44</v>
      </c>
      <c r="Q234" s="2" t="s">
        <v>45</v>
      </c>
      <c r="R234" s="2" t="s">
        <v>81</v>
      </c>
      <c r="S234" s="2" t="s">
        <v>206</v>
      </c>
      <c r="T234" s="2" t="s">
        <v>94</v>
      </c>
      <c r="U234" s="2" t="s">
        <v>110</v>
      </c>
      <c r="V234" s="2" t="s">
        <v>50</v>
      </c>
      <c r="W234" s="2" t="s">
        <v>46</v>
      </c>
      <c r="X234" s="2" t="s">
        <v>51</v>
      </c>
      <c r="Y234" s="2" t="s">
        <v>52</v>
      </c>
      <c r="Z234" s="2" t="s">
        <v>53</v>
      </c>
      <c r="AA234" s="2" t="s">
        <v>54</v>
      </c>
      <c r="AB234" s="2" t="s">
        <v>1678</v>
      </c>
      <c r="AC234" s="2" t="s">
        <v>1679</v>
      </c>
      <c r="AD234" s="6" t="s">
        <v>1680</v>
      </c>
      <c r="AE234" s="7" t="str">
        <f>HYPERLINK("https://drive.google.com/file/d/11rrH9k1EsYlS4eXBrsFfKLCEW_eO5nsM/view?usp=drivesdk","शेडगे गौरव चांगदेवआपले प्रमाणपत्र")</f>
        <v>शेडगे गौरव चांगदेवआपले प्रमाणपत्र</v>
      </c>
      <c r="AF234" s="2" t="s">
        <v>1681</v>
      </c>
    </row>
    <row r="235" spans="1:32" ht="12.75">
      <c r="A235" s="4">
        <v>44230.550420810185</v>
      </c>
      <c r="B235" s="2" t="s">
        <v>1682</v>
      </c>
      <c r="C235" s="8">
        <v>28</v>
      </c>
      <c r="D235" s="2" t="s">
        <v>1683</v>
      </c>
      <c r="E235" s="2" t="s">
        <v>1684</v>
      </c>
      <c r="F235" s="2" t="s">
        <v>104</v>
      </c>
      <c r="G235" s="2" t="s">
        <v>105</v>
      </c>
      <c r="H235" s="2">
        <v>2014</v>
      </c>
      <c r="I235" s="2" t="s">
        <v>37</v>
      </c>
      <c r="J235" s="2" t="s">
        <v>73</v>
      </c>
      <c r="K235" s="2" t="s">
        <v>39</v>
      </c>
      <c r="L235" s="2" t="s">
        <v>40</v>
      </c>
      <c r="M235" s="2" t="s">
        <v>41</v>
      </c>
      <c r="N235" s="2" t="s">
        <v>42</v>
      </c>
      <c r="O235" s="2" t="s">
        <v>43</v>
      </c>
      <c r="P235" s="2" t="s">
        <v>44</v>
      </c>
      <c r="Q235" s="2" t="s">
        <v>45</v>
      </c>
      <c r="R235" s="2" t="s">
        <v>81</v>
      </c>
      <c r="S235" s="2" t="s">
        <v>206</v>
      </c>
      <c r="T235" s="2" t="s">
        <v>94</v>
      </c>
      <c r="U235" s="2" t="s">
        <v>110</v>
      </c>
      <c r="V235" s="2" t="s">
        <v>50</v>
      </c>
      <c r="W235" s="2" t="s">
        <v>46</v>
      </c>
      <c r="X235" s="2" t="s">
        <v>51</v>
      </c>
      <c r="Y235" s="2" t="s">
        <v>52</v>
      </c>
      <c r="Z235" s="2" t="s">
        <v>53</v>
      </c>
      <c r="AA235" s="2" t="s">
        <v>54</v>
      </c>
      <c r="AB235" s="2" t="s">
        <v>1685</v>
      </c>
      <c r="AC235" s="2" t="s">
        <v>1686</v>
      </c>
      <c r="AD235" s="6" t="s">
        <v>1687</v>
      </c>
      <c r="AE235" s="7" t="str">
        <f>HYPERLINK("https://drive.google.com/file/d/1LvCww8yIC22dMDrq2ANzcY-r_k-lNqZp/view?usp=drivesdk","Vishal Dattatraya thoratआपले प्रमाणपत्र")</f>
        <v>Vishal Dattatraya thoratआपले प्रमाणपत्र</v>
      </c>
      <c r="AF235" s="2" t="s">
        <v>1688</v>
      </c>
    </row>
    <row r="236" spans="1:32" ht="12.75">
      <c r="A236" s="4">
        <v>44230.564288275462</v>
      </c>
      <c r="B236" s="2" t="s">
        <v>1689</v>
      </c>
      <c r="C236" s="8">
        <v>30</v>
      </c>
      <c r="D236" s="2" t="s">
        <v>1690</v>
      </c>
      <c r="E236" s="2" t="s">
        <v>1691</v>
      </c>
      <c r="F236" s="2" t="s">
        <v>72</v>
      </c>
      <c r="G236" s="2" t="s">
        <v>105</v>
      </c>
      <c r="H236" s="2">
        <v>2014</v>
      </c>
      <c r="I236" s="2" t="s">
        <v>37</v>
      </c>
      <c r="J236" s="2" t="s">
        <v>73</v>
      </c>
      <c r="K236" s="2" t="s">
        <v>39</v>
      </c>
      <c r="L236" s="2" t="s">
        <v>40</v>
      </c>
      <c r="M236" s="2" t="s">
        <v>41</v>
      </c>
      <c r="N236" s="2" t="s">
        <v>42</v>
      </c>
      <c r="O236" s="2" t="s">
        <v>43</v>
      </c>
      <c r="P236" s="2" t="s">
        <v>44</v>
      </c>
      <c r="Q236" s="2" t="s">
        <v>45</v>
      </c>
      <c r="R236" s="2" t="s">
        <v>46</v>
      </c>
      <c r="S236" s="2" t="s">
        <v>206</v>
      </c>
      <c r="T236" s="2" t="s">
        <v>94</v>
      </c>
      <c r="U236" s="2" t="s">
        <v>110</v>
      </c>
      <c r="V236" s="2" t="s">
        <v>50</v>
      </c>
      <c r="W236" s="2" t="s">
        <v>46</v>
      </c>
      <c r="X236" s="2" t="s">
        <v>51</v>
      </c>
      <c r="Y236" s="2" t="s">
        <v>52</v>
      </c>
      <c r="Z236" s="2" t="s">
        <v>53</v>
      </c>
      <c r="AA236" s="2" t="s">
        <v>54</v>
      </c>
      <c r="AB236" s="2" t="s">
        <v>1289</v>
      </c>
      <c r="AC236" s="2" t="s">
        <v>1692</v>
      </c>
      <c r="AD236" s="6" t="s">
        <v>1693</v>
      </c>
      <c r="AE236" s="7" t="str">
        <f>HYPERLINK("https://drive.google.com/file/d/1yDq-UkPOZ0hhfa2IHiLdPUtOOgKow1Sh/view?usp=drivesdk","Priti waghआपले प्रमाणपत्र")</f>
        <v>Priti waghआपले प्रमाणपत्र</v>
      </c>
      <c r="AF236" s="2" t="s">
        <v>1694</v>
      </c>
    </row>
    <row r="237" spans="1:32" ht="12.75">
      <c r="A237" s="4">
        <v>44230.569248483793</v>
      </c>
      <c r="B237" s="2" t="s">
        <v>1695</v>
      </c>
      <c r="C237" s="8">
        <v>26</v>
      </c>
      <c r="D237" s="2" t="s">
        <v>1696</v>
      </c>
      <c r="E237" s="2" t="s">
        <v>1697</v>
      </c>
      <c r="F237" s="2" t="s">
        <v>104</v>
      </c>
      <c r="G237" s="2" t="s">
        <v>105</v>
      </c>
      <c r="H237" s="2">
        <v>2014</v>
      </c>
      <c r="I237" s="2" t="s">
        <v>37</v>
      </c>
      <c r="J237" s="2" t="s">
        <v>73</v>
      </c>
      <c r="K237" s="2" t="s">
        <v>46</v>
      </c>
      <c r="L237" s="2" t="s">
        <v>40</v>
      </c>
      <c r="M237" s="2" t="s">
        <v>41</v>
      </c>
      <c r="N237" s="2" t="s">
        <v>42</v>
      </c>
      <c r="O237" s="2" t="s">
        <v>43</v>
      </c>
      <c r="P237" s="2" t="s">
        <v>44</v>
      </c>
      <c r="Q237" s="2" t="s">
        <v>45</v>
      </c>
      <c r="R237" s="2" t="s">
        <v>81</v>
      </c>
      <c r="S237" s="2" t="s">
        <v>206</v>
      </c>
      <c r="T237" s="2" t="s">
        <v>94</v>
      </c>
      <c r="U237" s="2" t="s">
        <v>110</v>
      </c>
      <c r="V237" s="2" t="s">
        <v>50</v>
      </c>
      <c r="W237" s="2" t="s">
        <v>46</v>
      </c>
      <c r="X237" s="2" t="s">
        <v>51</v>
      </c>
      <c r="Y237" s="2" t="s">
        <v>52</v>
      </c>
      <c r="Z237" s="2" t="s">
        <v>53</v>
      </c>
      <c r="AA237" s="2" t="s">
        <v>54</v>
      </c>
      <c r="AB237" s="2" t="s">
        <v>1698</v>
      </c>
      <c r="AC237" s="2" t="s">
        <v>1699</v>
      </c>
      <c r="AD237" s="6" t="s">
        <v>1700</v>
      </c>
      <c r="AE237" s="7" t="str">
        <f>HYPERLINK("https://drive.google.com/file/d/1aTdPaieWhJz3LlWycWJIrZUJjZIeCXNZ/view?usp=drivesdk","तुषार पोपट तनपुरेआपले प्रमाणपत्र")</f>
        <v>तुषार पोपट तनपुरेआपले प्रमाणपत्र</v>
      </c>
      <c r="AF237" s="2" t="s">
        <v>1701</v>
      </c>
    </row>
    <row r="238" spans="1:32" ht="12.75">
      <c r="A238" s="4">
        <v>44230.587370185181</v>
      </c>
      <c r="B238" s="2" t="s">
        <v>1702</v>
      </c>
      <c r="C238" s="8">
        <v>18</v>
      </c>
      <c r="D238" s="2" t="s">
        <v>1703</v>
      </c>
      <c r="E238" s="2" t="s">
        <v>1704</v>
      </c>
      <c r="F238" s="2" t="s">
        <v>35</v>
      </c>
      <c r="G238" s="2" t="s">
        <v>90</v>
      </c>
      <c r="H238" s="2">
        <v>2014</v>
      </c>
      <c r="I238" s="2" t="s">
        <v>106</v>
      </c>
      <c r="J238" s="2" t="s">
        <v>131</v>
      </c>
      <c r="K238" s="2" t="s">
        <v>39</v>
      </c>
      <c r="L238" s="2" t="s">
        <v>62</v>
      </c>
      <c r="M238" s="2" t="s">
        <v>41</v>
      </c>
      <c r="N238" s="2" t="s">
        <v>42</v>
      </c>
      <c r="O238" s="2" t="s">
        <v>43</v>
      </c>
      <c r="P238" s="2" t="s">
        <v>76</v>
      </c>
      <c r="Q238" s="2" t="s">
        <v>363</v>
      </c>
      <c r="R238" s="2" t="s">
        <v>64</v>
      </c>
      <c r="S238" s="2" t="s">
        <v>93</v>
      </c>
      <c r="T238" s="2" t="s">
        <v>79</v>
      </c>
      <c r="U238" s="2" t="s">
        <v>49</v>
      </c>
      <c r="V238" s="2" t="s">
        <v>50</v>
      </c>
      <c r="W238" s="2" t="s">
        <v>106</v>
      </c>
      <c r="X238" s="2" t="s">
        <v>189</v>
      </c>
      <c r="Y238" s="2" t="s">
        <v>52</v>
      </c>
      <c r="Z238" s="2" t="s">
        <v>111</v>
      </c>
      <c r="AA238" s="2" t="s">
        <v>54</v>
      </c>
      <c r="AB238" s="2" t="s">
        <v>1705</v>
      </c>
      <c r="AC238" s="2" t="s">
        <v>1706</v>
      </c>
      <c r="AD238" s="6" t="s">
        <v>1707</v>
      </c>
      <c r="AE238" s="7" t="str">
        <f>HYPERLINK("https://drive.google.com/file/d/1hi8-PkgoMp7kHQTP0S48T9Xxf8UDUZ5O/view?usp=drivesdk","नंदकुमार पांडुरंग चौगुलेआपले प्रमाणपत्र")</f>
        <v>नंदकुमार पांडुरंग चौगुलेआपले प्रमाणपत्र</v>
      </c>
      <c r="AF238" s="2" t="s">
        <v>1708</v>
      </c>
    </row>
    <row r="239" spans="1:32" ht="12.75">
      <c r="A239" s="4">
        <v>44230.640742199073</v>
      </c>
      <c r="B239" s="2" t="s">
        <v>1709</v>
      </c>
      <c r="C239" s="8">
        <v>6</v>
      </c>
      <c r="D239" s="2" t="s">
        <v>102</v>
      </c>
      <c r="E239" s="2" t="s">
        <v>1631</v>
      </c>
      <c r="F239" s="2" t="s">
        <v>72</v>
      </c>
      <c r="G239" s="2" t="s">
        <v>105</v>
      </c>
      <c r="H239" s="2">
        <v>2013</v>
      </c>
      <c r="I239" s="2" t="s">
        <v>46</v>
      </c>
      <c r="J239" s="2" t="s">
        <v>277</v>
      </c>
      <c r="K239" s="2" t="s">
        <v>39</v>
      </c>
      <c r="L239" s="2" t="s">
        <v>278</v>
      </c>
      <c r="M239" s="2" t="s">
        <v>41</v>
      </c>
      <c r="N239" s="2" t="s">
        <v>63</v>
      </c>
      <c r="O239" s="2" t="s">
        <v>92</v>
      </c>
      <c r="P239" s="2" t="s">
        <v>76</v>
      </c>
      <c r="Q239" s="2" t="s">
        <v>363</v>
      </c>
      <c r="R239" s="2" t="s">
        <v>109</v>
      </c>
      <c r="S239" s="2" t="s">
        <v>47</v>
      </c>
      <c r="T239" s="2" t="s">
        <v>121</v>
      </c>
      <c r="U239" s="2" t="s">
        <v>80</v>
      </c>
      <c r="V239" s="2" t="s">
        <v>95</v>
      </c>
      <c r="W239" s="2" t="s">
        <v>81</v>
      </c>
      <c r="X239" s="2" t="s">
        <v>148</v>
      </c>
      <c r="Y239" s="2" t="s">
        <v>206</v>
      </c>
      <c r="Z239" s="2" t="s">
        <v>111</v>
      </c>
      <c r="AA239" s="2" t="s">
        <v>112</v>
      </c>
      <c r="AB239" s="2" t="s">
        <v>1710</v>
      </c>
      <c r="AC239" s="2" t="s">
        <v>1711</v>
      </c>
      <c r="AD239" s="6" t="s">
        <v>1712</v>
      </c>
      <c r="AE239" s="7" t="str">
        <f>HYPERLINK("https://drive.google.com/file/d/1Fi6GJDhNRc8t_XrxfdpDHeBziVdGYP-0/view?usp=drivesdk","Marathiआपले प्रमाणपत्र")</f>
        <v>Marathiआपले प्रमाणपत्र</v>
      </c>
      <c r="AF239" s="2" t="s">
        <v>1713</v>
      </c>
    </row>
    <row r="240" spans="1:32" ht="12.75">
      <c r="A240" s="4">
        <v>44230.679698495369</v>
      </c>
      <c r="B240" s="2" t="s">
        <v>1714</v>
      </c>
      <c r="C240" s="8">
        <v>28</v>
      </c>
      <c r="D240" s="2" t="s">
        <v>1715</v>
      </c>
      <c r="E240" s="2" t="s">
        <v>1716</v>
      </c>
      <c r="F240" s="2" t="s">
        <v>104</v>
      </c>
      <c r="G240" s="2" t="s">
        <v>105</v>
      </c>
      <c r="H240" s="2">
        <v>2014</v>
      </c>
      <c r="I240" s="2" t="s">
        <v>37</v>
      </c>
      <c r="J240" s="2" t="s">
        <v>73</v>
      </c>
      <c r="K240" s="2" t="s">
        <v>39</v>
      </c>
      <c r="L240" s="2" t="s">
        <v>62</v>
      </c>
      <c r="M240" s="2" t="s">
        <v>41</v>
      </c>
      <c r="N240" s="2" t="s">
        <v>63</v>
      </c>
      <c r="O240" s="2" t="s">
        <v>43</v>
      </c>
      <c r="P240" s="2" t="s">
        <v>44</v>
      </c>
      <c r="Q240" s="2" t="s">
        <v>45</v>
      </c>
      <c r="R240" s="2" t="s">
        <v>46</v>
      </c>
      <c r="S240" s="2" t="s">
        <v>47</v>
      </c>
      <c r="T240" s="2" t="s">
        <v>48</v>
      </c>
      <c r="U240" s="2" t="s">
        <v>110</v>
      </c>
      <c r="V240" s="2" t="s">
        <v>95</v>
      </c>
      <c r="W240" s="2" t="s">
        <v>37</v>
      </c>
      <c r="X240" s="2" t="s">
        <v>148</v>
      </c>
      <c r="Y240" s="2" t="s">
        <v>52</v>
      </c>
      <c r="Z240" s="2" t="s">
        <v>53</v>
      </c>
      <c r="AA240" s="2" t="s">
        <v>54</v>
      </c>
      <c r="AB240" s="2" t="s">
        <v>1717</v>
      </c>
      <c r="AC240" s="2" t="s">
        <v>1718</v>
      </c>
      <c r="AD240" s="6" t="s">
        <v>1719</v>
      </c>
      <c r="AE240" s="7" t="str">
        <f>HYPERLINK("https://drive.google.com/file/d/1n1YC2xNswdie_ti9eJpEKZ5TlqUsHDZa/view?usp=drivesdk","ईशा ओंकार कुलकर्णीआपले प्रमाणपत्र")</f>
        <v>ईशा ओंकार कुलकर्णीआपले प्रमाणपत्र</v>
      </c>
      <c r="AF240" s="2" t="s">
        <v>1720</v>
      </c>
    </row>
    <row r="241" spans="1:32" ht="12.75">
      <c r="A241" s="4">
        <v>44230.699025474532</v>
      </c>
      <c r="B241" s="2" t="s">
        <v>1721</v>
      </c>
      <c r="C241" s="8">
        <v>28</v>
      </c>
      <c r="D241" s="2" t="s">
        <v>1722</v>
      </c>
      <c r="E241" s="2" t="s">
        <v>979</v>
      </c>
      <c r="F241" s="2" t="s">
        <v>104</v>
      </c>
      <c r="G241" s="2" t="s">
        <v>105</v>
      </c>
      <c r="H241" s="2">
        <v>2014</v>
      </c>
      <c r="I241" s="2" t="s">
        <v>37</v>
      </c>
      <c r="J241" s="2" t="s">
        <v>73</v>
      </c>
      <c r="K241" s="2" t="s">
        <v>39</v>
      </c>
      <c r="L241" s="2" t="s">
        <v>40</v>
      </c>
      <c r="M241" s="2" t="s">
        <v>41</v>
      </c>
      <c r="N241" s="2" t="s">
        <v>42</v>
      </c>
      <c r="O241" s="2" t="s">
        <v>43</v>
      </c>
      <c r="P241" s="2" t="s">
        <v>44</v>
      </c>
      <c r="Q241" s="2" t="s">
        <v>45</v>
      </c>
      <c r="R241" s="2" t="s">
        <v>81</v>
      </c>
      <c r="S241" s="2" t="s">
        <v>206</v>
      </c>
      <c r="T241" s="2" t="s">
        <v>94</v>
      </c>
      <c r="U241" s="2" t="s">
        <v>110</v>
      </c>
      <c r="V241" s="2" t="s">
        <v>50</v>
      </c>
      <c r="W241" s="2" t="s">
        <v>46</v>
      </c>
      <c r="X241" s="2" t="s">
        <v>51</v>
      </c>
      <c r="Y241" s="2" t="s">
        <v>52</v>
      </c>
      <c r="Z241" s="2" t="s">
        <v>53</v>
      </c>
      <c r="AA241" s="2" t="s">
        <v>54</v>
      </c>
      <c r="AB241" s="2" t="s">
        <v>1723</v>
      </c>
      <c r="AC241" s="2" t="s">
        <v>1724</v>
      </c>
      <c r="AD241" s="6" t="s">
        <v>1725</v>
      </c>
      <c r="AE241" s="7" t="str">
        <f>HYPERLINK("https://drive.google.com/file/d/1ZuHmN-ZaBq5o5MkLrg49RdY3-W8EZ24j/view?usp=drivesdk","Anushka nadakishor Saudagarआपले प्रमाणपत्र")</f>
        <v>Anushka nadakishor Saudagarआपले प्रमाणपत्र</v>
      </c>
      <c r="AF241" s="2" t="s">
        <v>1726</v>
      </c>
    </row>
    <row r="242" spans="1:32" ht="12.75">
      <c r="A242" s="4">
        <v>44230.699264583338</v>
      </c>
      <c r="B242" s="2" t="s">
        <v>1727</v>
      </c>
      <c r="C242" s="8">
        <v>24</v>
      </c>
      <c r="D242" s="2" t="s">
        <v>1728</v>
      </c>
      <c r="E242" s="2" t="s">
        <v>1729</v>
      </c>
      <c r="F242" s="2" t="s">
        <v>72</v>
      </c>
      <c r="G242" s="2" t="s">
        <v>36</v>
      </c>
      <c r="H242" s="2">
        <v>2014</v>
      </c>
      <c r="I242" s="2" t="s">
        <v>37</v>
      </c>
      <c r="J242" s="2" t="s">
        <v>277</v>
      </c>
      <c r="K242" s="2" t="s">
        <v>39</v>
      </c>
      <c r="L242" s="2" t="s">
        <v>91</v>
      </c>
      <c r="M242" s="2" t="s">
        <v>41</v>
      </c>
      <c r="N242" s="2" t="s">
        <v>42</v>
      </c>
      <c r="O242" s="2" t="s">
        <v>43</v>
      </c>
      <c r="P242" s="2" t="s">
        <v>44</v>
      </c>
      <c r="Q242" s="2" t="s">
        <v>45</v>
      </c>
      <c r="R242" s="2" t="s">
        <v>64</v>
      </c>
      <c r="S242" s="2" t="s">
        <v>93</v>
      </c>
      <c r="T242" s="2" t="s">
        <v>79</v>
      </c>
      <c r="U242" s="2" t="s">
        <v>49</v>
      </c>
      <c r="V242" s="2" t="s">
        <v>95</v>
      </c>
      <c r="W242" s="2" t="s">
        <v>37</v>
      </c>
      <c r="X242" s="2" t="s">
        <v>189</v>
      </c>
      <c r="Y242" s="2" t="s">
        <v>52</v>
      </c>
      <c r="Z242" s="2" t="s">
        <v>53</v>
      </c>
      <c r="AA242" s="2" t="s">
        <v>123</v>
      </c>
      <c r="AB242" s="2" t="s">
        <v>1730</v>
      </c>
      <c r="AC242" s="2" t="s">
        <v>1731</v>
      </c>
      <c r="AD242" s="6" t="s">
        <v>1732</v>
      </c>
      <c r="AE242" s="7" t="str">
        <f>HYPERLINK("https://drive.google.com/file/d/1IwrtFSX2uWz6HM8gcDzjoIINXCLA5ZIF/view?usp=drivesdk","Mrs. Pradnya Bharat Jadhavआपले प्रमाणपत्र")</f>
        <v>Mrs. Pradnya Bharat Jadhavआपले प्रमाणपत्र</v>
      </c>
      <c r="AF242" s="2" t="s">
        <v>1733</v>
      </c>
    </row>
    <row r="243" spans="1:32" ht="12.75">
      <c r="A243" s="4">
        <v>44230.700499155093</v>
      </c>
      <c r="B243" s="2" t="s">
        <v>1734</v>
      </c>
      <c r="C243" s="8">
        <v>28</v>
      </c>
      <c r="D243" s="2" t="s">
        <v>1735</v>
      </c>
      <c r="E243" s="2" t="s">
        <v>1736</v>
      </c>
      <c r="F243" s="2" t="s">
        <v>104</v>
      </c>
      <c r="G243" s="2" t="s">
        <v>105</v>
      </c>
      <c r="H243" s="2">
        <v>2014</v>
      </c>
      <c r="I243" s="2" t="s">
        <v>37</v>
      </c>
      <c r="J243" s="2" t="s">
        <v>73</v>
      </c>
      <c r="K243" s="2" t="s">
        <v>39</v>
      </c>
      <c r="L243" s="2" t="s">
        <v>40</v>
      </c>
      <c r="M243" s="2" t="s">
        <v>41</v>
      </c>
      <c r="N243" s="2" t="s">
        <v>42</v>
      </c>
      <c r="O243" s="2" t="s">
        <v>43</v>
      </c>
      <c r="P243" s="2" t="s">
        <v>44</v>
      </c>
      <c r="Q243" s="2" t="s">
        <v>45</v>
      </c>
      <c r="R243" s="2" t="s">
        <v>81</v>
      </c>
      <c r="S243" s="2" t="s">
        <v>206</v>
      </c>
      <c r="T243" s="2" t="s">
        <v>94</v>
      </c>
      <c r="U243" s="2" t="s">
        <v>110</v>
      </c>
      <c r="V243" s="2" t="s">
        <v>50</v>
      </c>
      <c r="W243" s="2" t="s">
        <v>46</v>
      </c>
      <c r="X243" s="2" t="s">
        <v>51</v>
      </c>
      <c r="Y243" s="2" t="s">
        <v>52</v>
      </c>
      <c r="Z243" s="2" t="s">
        <v>53</v>
      </c>
      <c r="AA243" s="2" t="s">
        <v>54</v>
      </c>
      <c r="AB243" s="2" t="s">
        <v>1737</v>
      </c>
      <c r="AC243" s="2" t="s">
        <v>1738</v>
      </c>
      <c r="AD243" s="6" t="s">
        <v>1739</v>
      </c>
      <c r="AE243" s="7" t="str">
        <f>HYPERLINK("https://drive.google.com/file/d/1oxt0c3LX0z3GWWrlf_UPF5Zv_zPBe87Q/view?usp=drivesdk","अभिजित प्रविण जोशी आपले प्रमाणपत्र")</f>
        <v>अभिजित प्रविण जोशी आपले प्रमाणपत्र</v>
      </c>
      <c r="AF243" s="2" t="s">
        <v>1740</v>
      </c>
    </row>
    <row r="244" spans="1:32" ht="12.75">
      <c r="A244" s="4">
        <v>44230.718895196755</v>
      </c>
      <c r="B244" s="2" t="s">
        <v>1741</v>
      </c>
      <c r="C244" s="8">
        <v>26</v>
      </c>
      <c r="D244" s="2" t="s">
        <v>1742</v>
      </c>
      <c r="E244" s="2" t="s">
        <v>1743</v>
      </c>
      <c r="F244" s="2" t="s">
        <v>104</v>
      </c>
      <c r="G244" s="2" t="s">
        <v>105</v>
      </c>
      <c r="H244" s="2">
        <v>2014</v>
      </c>
      <c r="I244" s="2" t="s">
        <v>81</v>
      </c>
      <c r="J244" s="2" t="s">
        <v>73</v>
      </c>
      <c r="K244" s="2" t="s">
        <v>39</v>
      </c>
      <c r="L244" s="2" t="s">
        <v>40</v>
      </c>
      <c r="M244" s="2" t="s">
        <v>41</v>
      </c>
      <c r="N244" s="2" t="s">
        <v>42</v>
      </c>
      <c r="O244" s="2" t="s">
        <v>43</v>
      </c>
      <c r="P244" s="2" t="s">
        <v>44</v>
      </c>
      <c r="Q244" s="2" t="s">
        <v>45</v>
      </c>
      <c r="R244" s="2" t="s">
        <v>81</v>
      </c>
      <c r="S244" s="2" t="s">
        <v>206</v>
      </c>
      <c r="T244" s="2" t="s">
        <v>94</v>
      </c>
      <c r="U244" s="2" t="s">
        <v>110</v>
      </c>
      <c r="V244" s="2" t="s">
        <v>50</v>
      </c>
      <c r="W244" s="2" t="s">
        <v>37</v>
      </c>
      <c r="X244" s="2" t="s">
        <v>51</v>
      </c>
      <c r="Y244" s="2" t="s">
        <v>52</v>
      </c>
      <c r="Z244" s="2" t="s">
        <v>96</v>
      </c>
      <c r="AA244" s="2" t="s">
        <v>54</v>
      </c>
      <c r="AB244" s="2" t="s">
        <v>1744</v>
      </c>
      <c r="AC244" s="2" t="s">
        <v>1745</v>
      </c>
      <c r="AD244" s="6" t="s">
        <v>1746</v>
      </c>
      <c r="AE244" s="7" t="str">
        <f>HYPERLINK("https://drive.google.com/file/d/1Sztipw8oXWwCt1H0K50QDEprBiS5AlZk/view?usp=drivesdk","  आम्हाला प्रमाणपत्र हवे आहेआपले प्रमाणपत्र")</f>
        <v xml:space="preserve">  आम्हाला प्रमाणपत्र हवे आहेआपले प्रमाणपत्र</v>
      </c>
      <c r="AF244" s="2" t="s">
        <v>1747</v>
      </c>
    </row>
    <row r="245" spans="1:32" ht="12.75">
      <c r="A245" s="4">
        <v>44230.723820173611</v>
      </c>
      <c r="B245" s="2" t="s">
        <v>1748</v>
      </c>
      <c r="C245" s="8">
        <v>28</v>
      </c>
      <c r="D245" s="2" t="s">
        <v>1749</v>
      </c>
      <c r="E245" s="2" t="s">
        <v>1750</v>
      </c>
      <c r="F245" s="2" t="s">
        <v>355</v>
      </c>
      <c r="G245" s="2" t="s">
        <v>105</v>
      </c>
      <c r="H245" s="2">
        <v>2014</v>
      </c>
      <c r="I245" s="2" t="s">
        <v>37</v>
      </c>
      <c r="J245" s="2" t="s">
        <v>73</v>
      </c>
      <c r="K245" s="2" t="s">
        <v>39</v>
      </c>
      <c r="L245" s="2" t="s">
        <v>40</v>
      </c>
      <c r="M245" s="2" t="s">
        <v>41</v>
      </c>
      <c r="N245" s="2" t="s">
        <v>42</v>
      </c>
      <c r="O245" s="2" t="s">
        <v>43</v>
      </c>
      <c r="P245" s="2" t="s">
        <v>44</v>
      </c>
      <c r="Q245" s="2" t="s">
        <v>45</v>
      </c>
      <c r="R245" s="2" t="s">
        <v>81</v>
      </c>
      <c r="S245" s="2" t="s">
        <v>206</v>
      </c>
      <c r="T245" s="2" t="s">
        <v>94</v>
      </c>
      <c r="U245" s="2" t="s">
        <v>110</v>
      </c>
      <c r="V245" s="2" t="s">
        <v>50</v>
      </c>
      <c r="W245" s="2" t="s">
        <v>46</v>
      </c>
      <c r="X245" s="2" t="s">
        <v>51</v>
      </c>
      <c r="Y245" s="2" t="s">
        <v>52</v>
      </c>
      <c r="Z245" s="2" t="s">
        <v>53</v>
      </c>
      <c r="AA245" s="2" t="s">
        <v>54</v>
      </c>
      <c r="AB245" s="2" t="s">
        <v>1751</v>
      </c>
      <c r="AC245" s="2" t="s">
        <v>1752</v>
      </c>
      <c r="AD245" s="6" t="s">
        <v>1753</v>
      </c>
      <c r="AE245" s="7" t="str">
        <f>HYPERLINK("https://drive.google.com/file/d/17L_JiaFmmT86P5N9HJMCaK1XoSITEn3X/view?usp=drivesdk","अश्विनी संजय जोशी आपले प्रमाणपत्र")</f>
        <v>अश्विनी संजय जोशी आपले प्रमाणपत्र</v>
      </c>
      <c r="AF245" s="2" t="s">
        <v>1754</v>
      </c>
    </row>
    <row r="246" spans="1:32" ht="12.75">
      <c r="A246" s="4">
        <v>44230.726080219909</v>
      </c>
      <c r="B246" s="2" t="s">
        <v>1755</v>
      </c>
      <c r="C246" s="8">
        <v>26</v>
      </c>
      <c r="D246" s="2" t="s">
        <v>1756</v>
      </c>
      <c r="E246" s="2" t="s">
        <v>822</v>
      </c>
      <c r="F246" s="2" t="s">
        <v>355</v>
      </c>
      <c r="G246" s="2" t="s">
        <v>157</v>
      </c>
      <c r="H246" s="2">
        <v>2014</v>
      </c>
      <c r="I246" s="2" t="s">
        <v>37</v>
      </c>
      <c r="J246" s="2" t="s">
        <v>73</v>
      </c>
      <c r="K246" s="2" t="s">
        <v>39</v>
      </c>
      <c r="L246" s="2" t="s">
        <v>40</v>
      </c>
      <c r="M246" s="2" t="s">
        <v>41</v>
      </c>
      <c r="N246" s="2" t="s">
        <v>63</v>
      </c>
      <c r="O246" s="2" t="s">
        <v>43</v>
      </c>
      <c r="P246" s="2" t="s">
        <v>44</v>
      </c>
      <c r="Q246" s="2" t="s">
        <v>45</v>
      </c>
      <c r="R246" s="2" t="s">
        <v>81</v>
      </c>
      <c r="S246" s="2" t="s">
        <v>206</v>
      </c>
      <c r="T246" s="2" t="s">
        <v>94</v>
      </c>
      <c r="U246" s="2" t="s">
        <v>110</v>
      </c>
      <c r="V246" s="2" t="s">
        <v>50</v>
      </c>
      <c r="W246" s="2" t="s">
        <v>81</v>
      </c>
      <c r="X246" s="2" t="s">
        <v>51</v>
      </c>
      <c r="Y246" s="2" t="s">
        <v>52</v>
      </c>
      <c r="Z246" s="2" t="s">
        <v>53</v>
      </c>
      <c r="AA246" s="2" t="s">
        <v>54</v>
      </c>
      <c r="AB246" s="2" t="s">
        <v>1194</v>
      </c>
      <c r="AC246" s="2" t="s">
        <v>1757</v>
      </c>
      <c r="AD246" s="6" t="s">
        <v>1758</v>
      </c>
      <c r="AE246" s="7" t="str">
        <f>HYPERLINK("https://drive.google.com/file/d/1P-sDgeQOaAovAMjkhQzGsVFcY318lAa2/view?usp=drivesdk","विपुल विष्णुकांत चौधरीआपले प्रमाणपत्र")</f>
        <v>विपुल विष्णुकांत चौधरीआपले प्रमाणपत्र</v>
      </c>
      <c r="AF246" s="2" t="s">
        <v>1759</v>
      </c>
    </row>
    <row r="247" spans="1:32" ht="12.75">
      <c r="A247" s="4">
        <v>44230.735537719913</v>
      </c>
      <c r="B247" s="2" t="s">
        <v>1760</v>
      </c>
      <c r="C247" s="8">
        <v>28</v>
      </c>
      <c r="D247" s="2" t="s">
        <v>1761</v>
      </c>
      <c r="E247" s="2" t="s">
        <v>1762</v>
      </c>
      <c r="F247" s="2" t="s">
        <v>104</v>
      </c>
      <c r="G247" s="2" t="s">
        <v>105</v>
      </c>
      <c r="H247" s="2">
        <v>2014</v>
      </c>
      <c r="I247" s="2" t="s">
        <v>37</v>
      </c>
      <c r="J247" s="2" t="s">
        <v>131</v>
      </c>
      <c r="K247" s="2" t="s">
        <v>39</v>
      </c>
      <c r="L247" s="2" t="s">
        <v>40</v>
      </c>
      <c r="M247" s="2" t="s">
        <v>41</v>
      </c>
      <c r="N247" s="2" t="s">
        <v>42</v>
      </c>
      <c r="O247" s="2" t="s">
        <v>43</v>
      </c>
      <c r="P247" s="2" t="s">
        <v>44</v>
      </c>
      <c r="Q247" s="2" t="s">
        <v>45</v>
      </c>
      <c r="R247" s="2" t="s">
        <v>81</v>
      </c>
      <c r="S247" s="2" t="s">
        <v>206</v>
      </c>
      <c r="T247" s="2" t="s">
        <v>94</v>
      </c>
      <c r="U247" s="2" t="s">
        <v>110</v>
      </c>
      <c r="V247" s="2" t="s">
        <v>50</v>
      </c>
      <c r="W247" s="2" t="s">
        <v>46</v>
      </c>
      <c r="X247" s="2" t="s">
        <v>51</v>
      </c>
      <c r="Y247" s="2" t="s">
        <v>52</v>
      </c>
      <c r="Z247" s="2" t="s">
        <v>53</v>
      </c>
      <c r="AA247" s="2" t="s">
        <v>54</v>
      </c>
      <c r="AB247" s="2" t="s">
        <v>1763</v>
      </c>
      <c r="AC247" s="2" t="s">
        <v>1764</v>
      </c>
      <c r="AD247" s="6" t="s">
        <v>1765</v>
      </c>
      <c r="AE247" s="7" t="str">
        <f>HYPERLINK("https://drive.google.com/file/d/1AimPFT56GNMmY5OS5LBQ1CiYJn5XOYrd/view?usp=drivesdk","Thombare Avinash Dashrathआपले प्रमाणपत्र")</f>
        <v>Thombare Avinash Dashrathआपले प्रमाणपत्र</v>
      </c>
      <c r="AF247" s="2" t="s">
        <v>1766</v>
      </c>
    </row>
    <row r="248" spans="1:32" ht="12.75">
      <c r="A248" s="4">
        <v>44230.748770810183</v>
      </c>
      <c r="B248" s="2" t="s">
        <v>1767</v>
      </c>
      <c r="C248" s="8">
        <v>14</v>
      </c>
      <c r="D248" s="2" t="s">
        <v>409</v>
      </c>
      <c r="E248" s="2" t="s">
        <v>1768</v>
      </c>
      <c r="F248" s="2" t="s">
        <v>72</v>
      </c>
      <c r="G248" s="2" t="s">
        <v>105</v>
      </c>
      <c r="H248" s="2">
        <v>2014</v>
      </c>
      <c r="I248" s="2" t="s">
        <v>106</v>
      </c>
      <c r="J248" s="2" t="s">
        <v>73</v>
      </c>
      <c r="K248" s="2" t="s">
        <v>39</v>
      </c>
      <c r="L248" s="2" t="s">
        <v>62</v>
      </c>
      <c r="M248" s="2" t="s">
        <v>74</v>
      </c>
      <c r="N248" s="2" t="s">
        <v>63</v>
      </c>
      <c r="O248" s="2" t="s">
        <v>43</v>
      </c>
      <c r="P248" s="2" t="s">
        <v>76</v>
      </c>
      <c r="Q248" s="2" t="s">
        <v>77</v>
      </c>
      <c r="R248" s="2" t="s">
        <v>64</v>
      </c>
      <c r="S248" s="2" t="s">
        <v>47</v>
      </c>
      <c r="T248" s="2" t="s">
        <v>121</v>
      </c>
      <c r="U248" s="2" t="s">
        <v>110</v>
      </c>
      <c r="V248" s="2" t="s">
        <v>50</v>
      </c>
      <c r="W248" s="2" t="s">
        <v>106</v>
      </c>
      <c r="X248" s="2" t="s">
        <v>82</v>
      </c>
      <c r="Y248" s="2" t="s">
        <v>52</v>
      </c>
      <c r="Z248" s="2" t="s">
        <v>111</v>
      </c>
      <c r="AA248" s="2" t="s">
        <v>54</v>
      </c>
      <c r="AB248" s="2" t="s">
        <v>1769</v>
      </c>
      <c r="AC248" s="2" t="s">
        <v>1770</v>
      </c>
      <c r="AD248" s="6" t="s">
        <v>1771</v>
      </c>
      <c r="AE248" s="7" t="str">
        <f>HYPERLINK("https://drive.google.com/file/d/1dd48XgsPApyKwbBlm1tzRDjxHBCjPqUX/view?usp=drivesdk","Yesआपले प्रमाणपत्र")</f>
        <v>Yesआपले प्रमाणपत्र</v>
      </c>
      <c r="AF248" s="2" t="s">
        <v>1772</v>
      </c>
    </row>
    <row r="249" spans="1:32" ht="12.75">
      <c r="A249" s="4">
        <v>44230.750383773149</v>
      </c>
      <c r="B249" s="2" t="s">
        <v>1773</v>
      </c>
      <c r="C249" s="8">
        <v>22</v>
      </c>
      <c r="D249" s="2" t="s">
        <v>1774</v>
      </c>
      <c r="E249" s="2" t="s">
        <v>1775</v>
      </c>
      <c r="F249" s="2" t="s">
        <v>104</v>
      </c>
      <c r="G249" s="2" t="s">
        <v>105</v>
      </c>
      <c r="H249" s="2">
        <v>2014</v>
      </c>
      <c r="I249" s="2" t="s">
        <v>106</v>
      </c>
      <c r="J249" s="2" t="s">
        <v>73</v>
      </c>
      <c r="K249" s="2" t="s">
        <v>81</v>
      </c>
      <c r="L249" s="2" t="s">
        <v>40</v>
      </c>
      <c r="M249" s="2" t="s">
        <v>41</v>
      </c>
      <c r="N249" s="2" t="s">
        <v>42</v>
      </c>
      <c r="O249" s="2" t="s">
        <v>92</v>
      </c>
      <c r="P249" s="2" t="s">
        <v>44</v>
      </c>
      <c r="Q249" s="2" t="s">
        <v>77</v>
      </c>
      <c r="R249" s="2" t="s">
        <v>81</v>
      </c>
      <c r="S249" s="2" t="s">
        <v>206</v>
      </c>
      <c r="T249" s="2" t="s">
        <v>94</v>
      </c>
      <c r="U249" s="2" t="s">
        <v>49</v>
      </c>
      <c r="V249" s="2" t="s">
        <v>139</v>
      </c>
      <c r="W249" s="2" t="s">
        <v>37</v>
      </c>
      <c r="X249" s="2" t="s">
        <v>51</v>
      </c>
      <c r="Y249" s="2" t="s">
        <v>52</v>
      </c>
      <c r="Z249" s="2" t="s">
        <v>53</v>
      </c>
      <c r="AA249" s="2" t="s">
        <v>54</v>
      </c>
      <c r="AB249" s="2" t="s">
        <v>1776</v>
      </c>
      <c r="AC249" s="2" t="s">
        <v>1777</v>
      </c>
      <c r="AD249" s="6" t="s">
        <v>1778</v>
      </c>
      <c r="AE249" s="7" t="str">
        <f>HYPERLINK("https://drive.google.com/file/d/1WhSyyZvZ_xh2HubPrLWOe3dKpSsmTg2G/view?usp=drivesdk","Gaurav Sunil Nawaleआपले प्रमाणपत्र")</f>
        <v>Gaurav Sunil Nawaleआपले प्रमाणपत्र</v>
      </c>
      <c r="AF249" s="2" t="s">
        <v>1779</v>
      </c>
    </row>
    <row r="250" spans="1:32" ht="12.75">
      <c r="A250" s="4">
        <v>44230.754931064817</v>
      </c>
      <c r="B250" s="2" t="s">
        <v>1780</v>
      </c>
      <c r="C250" s="8">
        <v>26</v>
      </c>
      <c r="D250" s="2" t="s">
        <v>1781</v>
      </c>
      <c r="E250" s="2" t="s">
        <v>1782</v>
      </c>
      <c r="F250" s="2" t="s">
        <v>72</v>
      </c>
      <c r="G250" s="2" t="s">
        <v>157</v>
      </c>
      <c r="H250" s="2">
        <v>2014</v>
      </c>
      <c r="I250" s="2" t="s">
        <v>37</v>
      </c>
      <c r="J250" s="2" t="s">
        <v>73</v>
      </c>
      <c r="K250" s="2" t="s">
        <v>39</v>
      </c>
      <c r="L250" s="2" t="s">
        <v>40</v>
      </c>
      <c r="M250" s="2" t="s">
        <v>41</v>
      </c>
      <c r="N250" s="2" t="s">
        <v>63</v>
      </c>
      <c r="O250" s="2" t="s">
        <v>43</v>
      </c>
      <c r="P250" s="2" t="s">
        <v>44</v>
      </c>
      <c r="Q250" s="2" t="s">
        <v>45</v>
      </c>
      <c r="R250" s="2" t="s">
        <v>81</v>
      </c>
      <c r="S250" s="2" t="s">
        <v>206</v>
      </c>
      <c r="T250" s="2" t="s">
        <v>94</v>
      </c>
      <c r="U250" s="2" t="s">
        <v>110</v>
      </c>
      <c r="V250" s="2" t="s">
        <v>50</v>
      </c>
      <c r="W250" s="2" t="s">
        <v>81</v>
      </c>
      <c r="X250" s="2" t="s">
        <v>51</v>
      </c>
      <c r="Y250" s="2" t="s">
        <v>52</v>
      </c>
      <c r="Z250" s="2" t="s">
        <v>53</v>
      </c>
      <c r="AA250" s="2" t="s">
        <v>54</v>
      </c>
      <c r="AB250" s="2" t="s">
        <v>113</v>
      </c>
      <c r="AC250" s="2" t="s">
        <v>1783</v>
      </c>
      <c r="AD250" s="6" t="s">
        <v>1784</v>
      </c>
      <c r="AE250" s="7" t="str">
        <f>HYPERLINK("https://drive.google.com/file/d/1ifR4MWga-jxwUwYEco9mmASEYsWfw8dx/view?usp=drivesdk","अमोल साहेबराव म्हसेआपले प्रमाणपत्र")</f>
        <v>अमोल साहेबराव म्हसेआपले प्रमाणपत्र</v>
      </c>
      <c r="AF250" s="2" t="s">
        <v>1785</v>
      </c>
    </row>
    <row r="251" spans="1:32" ht="12.75">
      <c r="A251" s="4">
        <v>44230.756637951388</v>
      </c>
      <c r="B251" s="2" t="s">
        <v>1786</v>
      </c>
      <c r="C251" s="8">
        <v>28</v>
      </c>
      <c r="D251" s="2" t="s">
        <v>1787</v>
      </c>
      <c r="E251" s="2" t="s">
        <v>1788</v>
      </c>
      <c r="F251" s="2" t="s">
        <v>72</v>
      </c>
      <c r="G251" s="2" t="s">
        <v>105</v>
      </c>
      <c r="H251" s="2">
        <v>2014</v>
      </c>
      <c r="I251" s="2" t="s">
        <v>37</v>
      </c>
      <c r="J251" s="2" t="s">
        <v>73</v>
      </c>
      <c r="K251" s="2" t="s">
        <v>39</v>
      </c>
      <c r="L251" s="2" t="s">
        <v>40</v>
      </c>
      <c r="M251" s="2" t="s">
        <v>41</v>
      </c>
      <c r="N251" s="2" t="s">
        <v>42</v>
      </c>
      <c r="O251" s="2" t="s">
        <v>43</v>
      </c>
      <c r="P251" s="2" t="s">
        <v>44</v>
      </c>
      <c r="Q251" s="2" t="s">
        <v>45</v>
      </c>
      <c r="R251" s="2" t="s">
        <v>81</v>
      </c>
      <c r="S251" s="2" t="s">
        <v>206</v>
      </c>
      <c r="T251" s="2" t="s">
        <v>94</v>
      </c>
      <c r="U251" s="2" t="s">
        <v>110</v>
      </c>
      <c r="V251" s="2" t="s">
        <v>50</v>
      </c>
      <c r="W251" s="2" t="s">
        <v>46</v>
      </c>
      <c r="X251" s="2" t="s">
        <v>51</v>
      </c>
      <c r="Y251" s="2" t="s">
        <v>52</v>
      </c>
      <c r="Z251" s="2" t="s">
        <v>53</v>
      </c>
      <c r="AA251" s="2" t="s">
        <v>54</v>
      </c>
      <c r="AB251" s="2" t="s">
        <v>1789</v>
      </c>
      <c r="AC251" s="2" t="s">
        <v>1790</v>
      </c>
      <c r="AD251" s="6" t="s">
        <v>1791</v>
      </c>
      <c r="AE251" s="7" t="str">
        <f>HYPERLINK("https://drive.google.com/file/d/1q7xI3YslnYJ8IlwO9QerXKQT3IJIIluT/view?usp=drivesdk","पुजा संजय जोशीआपले प्रमाणपत्र")</f>
        <v>पुजा संजय जोशीआपले प्रमाणपत्र</v>
      </c>
      <c r="AF251" s="2" t="s">
        <v>1792</v>
      </c>
    </row>
    <row r="252" spans="1:32" ht="12.75">
      <c r="A252" s="4">
        <v>44230.756641909727</v>
      </c>
      <c r="B252" s="2" t="s">
        <v>1793</v>
      </c>
      <c r="C252" s="8">
        <v>28</v>
      </c>
      <c r="D252" s="2" t="s">
        <v>1794</v>
      </c>
      <c r="E252" s="2" t="s">
        <v>1795</v>
      </c>
      <c r="F252" s="2" t="s">
        <v>104</v>
      </c>
      <c r="G252" s="2" t="s">
        <v>105</v>
      </c>
      <c r="H252" s="2">
        <v>2014</v>
      </c>
      <c r="I252" s="2" t="s">
        <v>37</v>
      </c>
      <c r="J252" s="2" t="s">
        <v>73</v>
      </c>
      <c r="K252" s="2" t="s">
        <v>39</v>
      </c>
      <c r="L252" s="2" t="s">
        <v>40</v>
      </c>
      <c r="M252" s="2" t="s">
        <v>41</v>
      </c>
      <c r="N252" s="2" t="s">
        <v>42</v>
      </c>
      <c r="O252" s="2" t="s">
        <v>43</v>
      </c>
      <c r="P252" s="2" t="s">
        <v>44</v>
      </c>
      <c r="Q252" s="2" t="s">
        <v>45</v>
      </c>
      <c r="R252" s="2" t="s">
        <v>81</v>
      </c>
      <c r="S252" s="2" t="s">
        <v>206</v>
      </c>
      <c r="T252" s="2" t="s">
        <v>94</v>
      </c>
      <c r="U252" s="2" t="s">
        <v>110</v>
      </c>
      <c r="V252" s="2" t="s">
        <v>50</v>
      </c>
      <c r="W252" s="2" t="s">
        <v>46</v>
      </c>
      <c r="X252" s="2" t="s">
        <v>51</v>
      </c>
      <c r="Y252" s="2" t="s">
        <v>52</v>
      </c>
      <c r="Z252" s="2" t="s">
        <v>53</v>
      </c>
      <c r="AA252" s="2" t="s">
        <v>54</v>
      </c>
      <c r="AB252" s="2" t="s">
        <v>911</v>
      </c>
      <c r="AC252" s="2" t="s">
        <v>1796</v>
      </c>
      <c r="AD252" s="6" t="s">
        <v>1797</v>
      </c>
      <c r="AE252" s="7" t="str">
        <f>HYPERLINK("https://drive.google.com/file/d/1go4dW9UWtScoaLlZjdRSvGd5t-bJeaSY/view?usp=drivesdk","Mahesh Sonyabapu gagareआपले प्रमाणपत्र")</f>
        <v>Mahesh Sonyabapu gagareआपले प्रमाणपत्र</v>
      </c>
      <c r="AF252" s="2" t="s">
        <v>1798</v>
      </c>
    </row>
    <row r="253" spans="1:32" ht="12.75">
      <c r="A253" s="4">
        <v>44230.769747592596</v>
      </c>
      <c r="B253" s="2" t="s">
        <v>1799</v>
      </c>
      <c r="C253" s="8">
        <v>28</v>
      </c>
      <c r="D253" s="2" t="s">
        <v>1513</v>
      </c>
      <c r="E253" s="2" t="s">
        <v>822</v>
      </c>
      <c r="F253" s="2" t="s">
        <v>72</v>
      </c>
      <c r="G253" s="2" t="s">
        <v>105</v>
      </c>
      <c r="H253" s="2">
        <v>2014</v>
      </c>
      <c r="I253" s="2" t="s">
        <v>37</v>
      </c>
      <c r="J253" s="2" t="s">
        <v>73</v>
      </c>
      <c r="K253" s="2" t="s">
        <v>39</v>
      </c>
      <c r="L253" s="2" t="s">
        <v>40</v>
      </c>
      <c r="M253" s="2" t="s">
        <v>41</v>
      </c>
      <c r="N253" s="2" t="s">
        <v>42</v>
      </c>
      <c r="O253" s="2" t="s">
        <v>43</v>
      </c>
      <c r="P253" s="2" t="s">
        <v>44</v>
      </c>
      <c r="Q253" s="2" t="s">
        <v>45</v>
      </c>
      <c r="R253" s="2" t="s">
        <v>81</v>
      </c>
      <c r="S253" s="2" t="s">
        <v>206</v>
      </c>
      <c r="T253" s="2" t="s">
        <v>94</v>
      </c>
      <c r="U253" s="2" t="s">
        <v>110</v>
      </c>
      <c r="V253" s="2" t="s">
        <v>50</v>
      </c>
      <c r="W253" s="2" t="s">
        <v>46</v>
      </c>
      <c r="X253" s="2" t="s">
        <v>51</v>
      </c>
      <c r="Y253" s="2" t="s">
        <v>52</v>
      </c>
      <c r="Z253" s="2" t="s">
        <v>53</v>
      </c>
      <c r="AA253" s="2" t="s">
        <v>54</v>
      </c>
      <c r="AB253" s="2" t="s">
        <v>1800</v>
      </c>
      <c r="AC253" s="2" t="s">
        <v>1801</v>
      </c>
      <c r="AD253" s="6" t="s">
        <v>1802</v>
      </c>
      <c r="AE253" s="7" t="str">
        <f>HYPERLINK("https://drive.google.com/file/d/1j-13hxiBo32J2YGA9w5XD58xqYXiVNSO/view?usp=drivesdk","शेडगे गौरव चांगदेवआपले प्रमाणपत्र")</f>
        <v>शेडगे गौरव चांगदेवआपले प्रमाणपत्र</v>
      </c>
      <c r="AF253" s="2" t="s">
        <v>1803</v>
      </c>
    </row>
    <row r="254" spans="1:32" ht="12.75">
      <c r="A254" s="4">
        <v>44230.770839907404</v>
      </c>
      <c r="B254" s="2" t="s">
        <v>1804</v>
      </c>
      <c r="C254" s="8">
        <v>28</v>
      </c>
      <c r="D254" s="2" t="s">
        <v>1805</v>
      </c>
      <c r="E254" s="2" t="s">
        <v>1806</v>
      </c>
      <c r="F254" s="2" t="s">
        <v>104</v>
      </c>
      <c r="G254" s="2" t="s">
        <v>105</v>
      </c>
      <c r="H254" s="2">
        <v>2014</v>
      </c>
      <c r="I254" s="2" t="s">
        <v>37</v>
      </c>
      <c r="J254" s="2" t="s">
        <v>73</v>
      </c>
      <c r="K254" s="2" t="s">
        <v>39</v>
      </c>
      <c r="L254" s="2" t="s">
        <v>40</v>
      </c>
      <c r="M254" s="2" t="s">
        <v>41</v>
      </c>
      <c r="N254" s="2" t="s">
        <v>42</v>
      </c>
      <c r="O254" s="2" t="s">
        <v>43</v>
      </c>
      <c r="P254" s="2" t="s">
        <v>44</v>
      </c>
      <c r="Q254" s="2" t="s">
        <v>45</v>
      </c>
      <c r="R254" s="2" t="s">
        <v>81</v>
      </c>
      <c r="S254" s="2" t="s">
        <v>206</v>
      </c>
      <c r="T254" s="2" t="s">
        <v>94</v>
      </c>
      <c r="U254" s="2" t="s">
        <v>110</v>
      </c>
      <c r="V254" s="2" t="s">
        <v>50</v>
      </c>
      <c r="W254" s="2" t="s">
        <v>46</v>
      </c>
      <c r="X254" s="2" t="s">
        <v>51</v>
      </c>
      <c r="Y254" s="2" t="s">
        <v>52</v>
      </c>
      <c r="Z254" s="2" t="s">
        <v>53</v>
      </c>
      <c r="AA254" s="2" t="s">
        <v>54</v>
      </c>
      <c r="AB254" s="2" t="s">
        <v>1807</v>
      </c>
      <c r="AC254" s="2" t="s">
        <v>1808</v>
      </c>
      <c r="AD254" s="6" t="s">
        <v>1809</v>
      </c>
      <c r="AE254" s="7" t="str">
        <f>HYPERLINK("https://drive.google.com/file/d/1qQet1GFZzmoGNYO0G_ZGVq0ex7RuehZ9/view?usp=drivesdk","Devkar Abhishek Babasahebआपले प्रमाणपत्र")</f>
        <v>Devkar Abhishek Babasahebआपले प्रमाणपत्र</v>
      </c>
      <c r="AF254" s="2" t="s">
        <v>1810</v>
      </c>
    </row>
    <row r="255" spans="1:32" ht="12.75">
      <c r="A255" s="4">
        <v>44230.788368738431</v>
      </c>
      <c r="B255" s="2" t="s">
        <v>1811</v>
      </c>
      <c r="C255" s="8">
        <v>28</v>
      </c>
      <c r="D255" s="2" t="s">
        <v>1812</v>
      </c>
      <c r="E255" s="2" t="s">
        <v>1697</v>
      </c>
      <c r="F255" s="2" t="s">
        <v>104</v>
      </c>
      <c r="G255" s="2" t="s">
        <v>105</v>
      </c>
      <c r="H255" s="2">
        <v>2014</v>
      </c>
      <c r="I255" s="2" t="s">
        <v>37</v>
      </c>
      <c r="J255" s="2" t="s">
        <v>73</v>
      </c>
      <c r="K255" s="2" t="s">
        <v>39</v>
      </c>
      <c r="L255" s="2" t="s">
        <v>40</v>
      </c>
      <c r="M255" s="2" t="s">
        <v>41</v>
      </c>
      <c r="N255" s="2" t="s">
        <v>42</v>
      </c>
      <c r="O255" s="2" t="s">
        <v>43</v>
      </c>
      <c r="P255" s="2" t="s">
        <v>44</v>
      </c>
      <c r="Q255" s="2" t="s">
        <v>45</v>
      </c>
      <c r="R255" s="2" t="s">
        <v>81</v>
      </c>
      <c r="S255" s="2" t="s">
        <v>206</v>
      </c>
      <c r="T255" s="2" t="s">
        <v>94</v>
      </c>
      <c r="U255" s="2" t="s">
        <v>110</v>
      </c>
      <c r="V255" s="2" t="s">
        <v>50</v>
      </c>
      <c r="W255" s="2" t="s">
        <v>46</v>
      </c>
      <c r="X255" s="2" t="s">
        <v>51</v>
      </c>
      <c r="Y255" s="2" t="s">
        <v>52</v>
      </c>
      <c r="Z255" s="2" t="s">
        <v>53</v>
      </c>
      <c r="AA255" s="2" t="s">
        <v>54</v>
      </c>
      <c r="AB255" s="2" t="s">
        <v>1813</v>
      </c>
      <c r="AC255" s="2" t="s">
        <v>1814</v>
      </c>
      <c r="AD255" s="6" t="s">
        <v>1815</v>
      </c>
      <c r="AE255" s="7" t="str">
        <f>HYPERLINK("https://drive.google.com/file/d/1-29_-opqJfDKKjVXiloEHkRYv9zhsVop/view?usp=drivesdk"," सोनाली पोपट तनपुरे आपले प्रमाणपत्र")</f>
        <v xml:space="preserve"> सोनाली पोपट तनपुरे आपले प्रमाणपत्र</v>
      </c>
      <c r="AF255" s="2" t="s">
        <v>1816</v>
      </c>
    </row>
    <row r="256" spans="1:32" ht="12.75">
      <c r="A256" s="4">
        <v>44230.792126655091</v>
      </c>
      <c r="B256" s="2" t="s">
        <v>1817</v>
      </c>
      <c r="C256" s="8">
        <v>28</v>
      </c>
      <c r="D256" s="2" t="s">
        <v>1818</v>
      </c>
      <c r="E256" s="2" t="s">
        <v>1819</v>
      </c>
      <c r="F256" s="2" t="s">
        <v>180</v>
      </c>
      <c r="G256" s="2" t="s">
        <v>157</v>
      </c>
      <c r="H256" s="2">
        <v>2014</v>
      </c>
      <c r="I256" s="2" t="s">
        <v>37</v>
      </c>
      <c r="J256" s="2" t="s">
        <v>73</v>
      </c>
      <c r="K256" s="2" t="s">
        <v>39</v>
      </c>
      <c r="L256" s="2" t="s">
        <v>40</v>
      </c>
      <c r="M256" s="2" t="s">
        <v>41</v>
      </c>
      <c r="N256" s="2" t="s">
        <v>42</v>
      </c>
      <c r="O256" s="2" t="s">
        <v>43</v>
      </c>
      <c r="P256" s="2" t="s">
        <v>44</v>
      </c>
      <c r="Q256" s="2" t="s">
        <v>45</v>
      </c>
      <c r="R256" s="2" t="s">
        <v>81</v>
      </c>
      <c r="S256" s="2" t="s">
        <v>206</v>
      </c>
      <c r="T256" s="2" t="s">
        <v>94</v>
      </c>
      <c r="U256" s="2" t="s">
        <v>110</v>
      </c>
      <c r="V256" s="2" t="s">
        <v>50</v>
      </c>
      <c r="W256" s="2" t="s">
        <v>46</v>
      </c>
      <c r="X256" s="2" t="s">
        <v>51</v>
      </c>
      <c r="Y256" s="2" t="s">
        <v>52</v>
      </c>
      <c r="Z256" s="2" t="s">
        <v>53</v>
      </c>
      <c r="AA256" s="2" t="s">
        <v>54</v>
      </c>
      <c r="AB256" s="2" t="s">
        <v>1820</v>
      </c>
      <c r="AC256" s="2" t="s">
        <v>1821</v>
      </c>
      <c r="AD256" s="6" t="s">
        <v>1822</v>
      </c>
      <c r="AE256" s="7" t="str">
        <f>HYPERLINK("https://drive.google.com/file/d/1sMyD0ErgJGYMCKIOm46X3hhh3_QNu6CN/view?usp=drivesdk","धसाळ राहुल शंकर आपले प्रमाणपत्र")</f>
        <v>धसाळ राहुल शंकर आपले प्रमाणपत्र</v>
      </c>
      <c r="AF256" s="2" t="s">
        <v>1823</v>
      </c>
    </row>
    <row r="257" spans="1:32" ht="12.75">
      <c r="A257" s="4">
        <v>44230.799939895835</v>
      </c>
      <c r="B257" s="2" t="s">
        <v>1824</v>
      </c>
      <c r="C257" s="8">
        <v>10</v>
      </c>
      <c r="D257" s="2" t="s">
        <v>1825</v>
      </c>
      <c r="E257" s="2" t="s">
        <v>1826</v>
      </c>
      <c r="F257" s="2" t="s">
        <v>104</v>
      </c>
      <c r="G257" s="2" t="s">
        <v>105</v>
      </c>
      <c r="H257" s="2">
        <v>2014</v>
      </c>
      <c r="I257" s="2" t="s">
        <v>46</v>
      </c>
      <c r="J257" s="2" t="s">
        <v>131</v>
      </c>
      <c r="K257" s="2" t="s">
        <v>81</v>
      </c>
      <c r="L257" s="2" t="s">
        <v>91</v>
      </c>
      <c r="M257" s="2" t="s">
        <v>165</v>
      </c>
      <c r="N257" s="2" t="s">
        <v>42</v>
      </c>
      <c r="O257" s="2" t="s">
        <v>43</v>
      </c>
      <c r="P257" s="2" t="s">
        <v>76</v>
      </c>
      <c r="Q257" s="2" t="s">
        <v>77</v>
      </c>
      <c r="R257" s="2" t="s">
        <v>64</v>
      </c>
      <c r="S257" s="2" t="s">
        <v>93</v>
      </c>
      <c r="T257" s="2" t="s">
        <v>94</v>
      </c>
      <c r="U257" s="2" t="s">
        <v>49</v>
      </c>
      <c r="V257" s="2" t="s">
        <v>95</v>
      </c>
      <c r="W257" s="2" t="s">
        <v>81</v>
      </c>
      <c r="X257" s="2" t="s">
        <v>189</v>
      </c>
      <c r="Y257" s="2" t="s">
        <v>93</v>
      </c>
      <c r="Z257" s="2" t="s">
        <v>111</v>
      </c>
      <c r="AA257" s="2" t="s">
        <v>54</v>
      </c>
      <c r="AB257" s="2" t="s">
        <v>1827</v>
      </c>
      <c r="AC257" s="2" t="s">
        <v>1828</v>
      </c>
      <c r="AD257" s="6" t="s">
        <v>1829</v>
      </c>
      <c r="AE257" s="7" t="str">
        <f>HYPERLINK("https://drive.google.com/file/d/1FVuenjyeRE1a1hpCa2_AdNf--4o8kCop/view?usp=drivesdk","Aarti balasaheb Chaudhariआपले प्रमाणपत्र")</f>
        <v>Aarti balasaheb Chaudhariआपले प्रमाणपत्र</v>
      </c>
      <c r="AF257" s="2" t="s">
        <v>1830</v>
      </c>
    </row>
    <row r="258" spans="1:32" ht="12.75">
      <c r="A258" s="4">
        <v>44230.813651180557</v>
      </c>
      <c r="B258" s="2" t="s">
        <v>1831</v>
      </c>
      <c r="C258" s="8">
        <v>26</v>
      </c>
      <c r="D258" s="2" t="s">
        <v>1832</v>
      </c>
      <c r="E258" s="2" t="s">
        <v>1833</v>
      </c>
      <c r="F258" s="2" t="s">
        <v>104</v>
      </c>
      <c r="G258" s="2" t="s">
        <v>105</v>
      </c>
      <c r="H258" s="2">
        <v>2014</v>
      </c>
      <c r="I258" s="2" t="s">
        <v>37</v>
      </c>
      <c r="J258" s="2" t="s">
        <v>73</v>
      </c>
      <c r="K258" s="2" t="s">
        <v>39</v>
      </c>
      <c r="L258" s="2" t="s">
        <v>40</v>
      </c>
      <c r="M258" s="2" t="s">
        <v>41</v>
      </c>
      <c r="N258" s="2" t="s">
        <v>42</v>
      </c>
      <c r="O258" s="2" t="s">
        <v>43</v>
      </c>
      <c r="P258" s="2" t="s">
        <v>44</v>
      </c>
      <c r="Q258" s="2" t="s">
        <v>45</v>
      </c>
      <c r="R258" s="2" t="s">
        <v>81</v>
      </c>
      <c r="S258" s="2" t="s">
        <v>206</v>
      </c>
      <c r="T258" s="2" t="s">
        <v>94</v>
      </c>
      <c r="U258" s="2" t="s">
        <v>110</v>
      </c>
      <c r="V258" s="2" t="s">
        <v>50</v>
      </c>
      <c r="W258" s="2" t="s">
        <v>46</v>
      </c>
      <c r="X258" s="2" t="s">
        <v>148</v>
      </c>
      <c r="Y258" s="2" t="s">
        <v>52</v>
      </c>
      <c r="Z258" s="2" t="s">
        <v>53</v>
      </c>
      <c r="AA258" s="2" t="s">
        <v>54</v>
      </c>
      <c r="AB258" s="2" t="s">
        <v>1834</v>
      </c>
      <c r="AC258" s="2" t="s">
        <v>1835</v>
      </c>
      <c r="AD258" s="6" t="s">
        <v>1836</v>
      </c>
      <c r="AE258" s="7" t="str">
        <f>HYPERLINK("https://drive.google.com/file/d/1g1prBP6Bi-xq4SdJssMLrwEyfMsyEfH8/view?usp=drivesdk","मयुर कोहकडेआपले प्रमाणपत्र")</f>
        <v>मयुर कोहकडेआपले प्रमाणपत्र</v>
      </c>
      <c r="AF258" s="2" t="s">
        <v>1837</v>
      </c>
    </row>
    <row r="259" spans="1:32" ht="12.75">
      <c r="A259" s="4">
        <v>44230.816972569446</v>
      </c>
      <c r="B259" s="2" t="s">
        <v>1838</v>
      </c>
      <c r="C259" s="8">
        <v>6</v>
      </c>
      <c r="D259" s="2" t="s">
        <v>1839</v>
      </c>
      <c r="E259" s="2" t="s">
        <v>1840</v>
      </c>
      <c r="F259" s="2" t="s">
        <v>104</v>
      </c>
      <c r="G259" s="2" t="s">
        <v>105</v>
      </c>
      <c r="H259" s="2">
        <v>2015</v>
      </c>
      <c r="I259" s="2" t="s">
        <v>81</v>
      </c>
      <c r="J259" s="2" t="s">
        <v>131</v>
      </c>
      <c r="K259" s="2" t="s">
        <v>205</v>
      </c>
      <c r="L259" s="2" t="s">
        <v>278</v>
      </c>
      <c r="M259" s="2" t="s">
        <v>74</v>
      </c>
      <c r="N259" s="2" t="s">
        <v>63</v>
      </c>
      <c r="O259" s="2" t="s">
        <v>43</v>
      </c>
      <c r="P259" s="2" t="s">
        <v>44</v>
      </c>
      <c r="Q259" s="2" t="s">
        <v>363</v>
      </c>
      <c r="R259" s="2" t="s">
        <v>81</v>
      </c>
      <c r="S259" s="2" t="s">
        <v>93</v>
      </c>
      <c r="T259" s="2" t="s">
        <v>94</v>
      </c>
      <c r="U259" s="2" t="s">
        <v>80</v>
      </c>
      <c r="V259" s="2" t="s">
        <v>95</v>
      </c>
      <c r="W259" s="2" t="s">
        <v>46</v>
      </c>
      <c r="X259" s="2" t="s">
        <v>189</v>
      </c>
      <c r="Y259" s="2" t="s">
        <v>122</v>
      </c>
      <c r="Z259" s="2" t="s">
        <v>111</v>
      </c>
      <c r="AA259" s="2" t="s">
        <v>54</v>
      </c>
      <c r="AB259" s="2" t="s">
        <v>1841</v>
      </c>
      <c r="AC259" s="2" t="s">
        <v>1842</v>
      </c>
      <c r="AD259" s="6" t="s">
        <v>1843</v>
      </c>
      <c r="AE259" s="7" t="str">
        <f>HYPERLINK("https://drive.google.com/file/d/1TAjJ2l5uYQyPaQAQiBew7u5uPj2-UAIQ/view?usp=drivesdk","Gade Dipak Subhashआपले प्रमाणपत्र")</f>
        <v>Gade Dipak Subhashआपले प्रमाणपत्र</v>
      </c>
      <c r="AF259" s="2" t="s">
        <v>1844</v>
      </c>
    </row>
    <row r="260" spans="1:32" ht="12.75">
      <c r="A260" s="4">
        <v>44230.819716412036</v>
      </c>
      <c r="B260" s="2" t="s">
        <v>1845</v>
      </c>
      <c r="C260" s="8">
        <v>8</v>
      </c>
      <c r="D260" s="2" t="s">
        <v>241</v>
      </c>
      <c r="E260" s="2" t="s">
        <v>1846</v>
      </c>
      <c r="F260" s="2" t="s">
        <v>104</v>
      </c>
      <c r="G260" s="2" t="s">
        <v>105</v>
      </c>
      <c r="H260" s="2">
        <v>2016</v>
      </c>
      <c r="I260" s="2" t="s">
        <v>46</v>
      </c>
      <c r="J260" s="2" t="s">
        <v>131</v>
      </c>
      <c r="K260" s="2" t="s">
        <v>46</v>
      </c>
      <c r="L260" s="2" t="s">
        <v>40</v>
      </c>
      <c r="M260" s="2" t="s">
        <v>107</v>
      </c>
      <c r="N260" s="2" t="s">
        <v>108</v>
      </c>
      <c r="O260" s="2" t="s">
        <v>188</v>
      </c>
      <c r="P260" s="2" t="s">
        <v>44</v>
      </c>
      <c r="Q260" s="2" t="s">
        <v>77</v>
      </c>
      <c r="R260" s="2" t="s">
        <v>64</v>
      </c>
      <c r="S260" s="2" t="s">
        <v>47</v>
      </c>
      <c r="T260" s="2" t="s">
        <v>79</v>
      </c>
      <c r="U260" s="2" t="s">
        <v>110</v>
      </c>
      <c r="V260" s="2" t="s">
        <v>50</v>
      </c>
      <c r="W260" s="2" t="s">
        <v>81</v>
      </c>
      <c r="X260" s="2" t="s">
        <v>189</v>
      </c>
      <c r="Y260" s="2" t="s">
        <v>206</v>
      </c>
      <c r="Z260" s="2" t="s">
        <v>96</v>
      </c>
      <c r="AA260" s="2" t="s">
        <v>112</v>
      </c>
      <c r="AB260" s="2" t="s">
        <v>1847</v>
      </c>
      <c r="AC260" s="2" t="s">
        <v>1848</v>
      </c>
      <c r="AD260" s="6" t="s">
        <v>1849</v>
      </c>
      <c r="AE260" s="7" t="str">
        <f>HYPERLINK("https://drive.google.com/file/d/1crKtRB_HobnrmY1PLKtIsXRB7w0aHqB_/view?usp=drivesdk","होआपले प्रमाणपत्र")</f>
        <v>होआपले प्रमाणपत्र</v>
      </c>
      <c r="AF260" s="2" t="s">
        <v>1850</v>
      </c>
    </row>
    <row r="261" spans="1:32" ht="12.75">
      <c r="A261" s="4">
        <v>44230.83130899306</v>
      </c>
      <c r="B261" s="2" t="s">
        <v>1851</v>
      </c>
      <c r="C261" s="8">
        <v>16</v>
      </c>
      <c r="D261" s="2" t="s">
        <v>577</v>
      </c>
      <c r="E261" s="2" t="s">
        <v>1852</v>
      </c>
      <c r="F261" s="2" t="s">
        <v>104</v>
      </c>
      <c r="G261" s="2" t="s">
        <v>105</v>
      </c>
      <c r="H261" s="2">
        <v>2014</v>
      </c>
      <c r="I261" s="2" t="s">
        <v>106</v>
      </c>
      <c r="J261" s="2" t="s">
        <v>131</v>
      </c>
      <c r="K261" s="2" t="s">
        <v>39</v>
      </c>
      <c r="L261" s="2" t="s">
        <v>40</v>
      </c>
      <c r="M261" s="2" t="s">
        <v>74</v>
      </c>
      <c r="N261" s="2" t="s">
        <v>108</v>
      </c>
      <c r="O261" s="2" t="s">
        <v>92</v>
      </c>
      <c r="P261" s="2" t="s">
        <v>44</v>
      </c>
      <c r="Q261" s="2" t="s">
        <v>363</v>
      </c>
      <c r="R261" s="2" t="s">
        <v>109</v>
      </c>
      <c r="S261" s="2" t="s">
        <v>47</v>
      </c>
      <c r="T261" s="2" t="s">
        <v>121</v>
      </c>
      <c r="U261" s="2" t="s">
        <v>49</v>
      </c>
      <c r="V261" s="2" t="s">
        <v>50</v>
      </c>
      <c r="W261" s="2" t="s">
        <v>81</v>
      </c>
      <c r="X261" s="2" t="s">
        <v>51</v>
      </c>
      <c r="Y261" s="2" t="s">
        <v>122</v>
      </c>
      <c r="Z261" s="2" t="s">
        <v>111</v>
      </c>
      <c r="AA261" s="2" t="s">
        <v>140</v>
      </c>
      <c r="AB261" s="2" t="s">
        <v>1853</v>
      </c>
      <c r="AC261" s="2" t="s">
        <v>1854</v>
      </c>
      <c r="AD261" s="6" t="s">
        <v>1855</v>
      </c>
      <c r="AE261" s="7" t="str">
        <f>HYPERLINK("https://drive.google.com/file/d/1gsduLmvTaDXbXsmwmBVLuuwSYNlBnKMh/view?usp=drivesdk","मराठीआपले प्रमाणपत्र")</f>
        <v>मराठीआपले प्रमाणपत्र</v>
      </c>
      <c r="AF261" s="2" t="s">
        <v>1856</v>
      </c>
    </row>
    <row r="262" spans="1:32" ht="12.75">
      <c r="A262" s="4">
        <v>44230.832759317127</v>
      </c>
      <c r="B262" s="2" t="s">
        <v>1857</v>
      </c>
      <c r="C262" s="8">
        <v>28</v>
      </c>
      <c r="D262" s="2" t="s">
        <v>1858</v>
      </c>
      <c r="E262" s="2" t="s">
        <v>1859</v>
      </c>
      <c r="F262" s="2" t="s">
        <v>104</v>
      </c>
      <c r="G262" s="2" t="s">
        <v>105</v>
      </c>
      <c r="H262" s="2">
        <v>2014</v>
      </c>
      <c r="I262" s="2" t="s">
        <v>37</v>
      </c>
      <c r="J262" s="2" t="s">
        <v>73</v>
      </c>
      <c r="K262" s="2" t="s">
        <v>39</v>
      </c>
      <c r="L262" s="2" t="s">
        <v>40</v>
      </c>
      <c r="M262" s="2" t="s">
        <v>41</v>
      </c>
      <c r="N262" s="2" t="s">
        <v>42</v>
      </c>
      <c r="O262" s="2" t="s">
        <v>43</v>
      </c>
      <c r="P262" s="2" t="s">
        <v>44</v>
      </c>
      <c r="Q262" s="2" t="s">
        <v>45</v>
      </c>
      <c r="R262" s="2" t="s">
        <v>81</v>
      </c>
      <c r="S262" s="2" t="s">
        <v>206</v>
      </c>
      <c r="T262" s="2" t="s">
        <v>94</v>
      </c>
      <c r="U262" s="2" t="s">
        <v>110</v>
      </c>
      <c r="V262" s="2" t="s">
        <v>50</v>
      </c>
      <c r="W262" s="2" t="s">
        <v>46</v>
      </c>
      <c r="X262" s="2" t="s">
        <v>51</v>
      </c>
      <c r="Y262" s="2" t="s">
        <v>52</v>
      </c>
      <c r="Z262" s="2" t="s">
        <v>53</v>
      </c>
      <c r="AA262" s="2" t="s">
        <v>54</v>
      </c>
      <c r="AB262" s="2" t="s">
        <v>1860</v>
      </c>
      <c r="AC262" s="2" t="s">
        <v>1861</v>
      </c>
      <c r="AD262" s="6" t="s">
        <v>1862</v>
      </c>
      <c r="AE262" s="7" t="str">
        <f>HYPERLINK("https://drive.google.com/file/d/1jMbr3tYCwBc7sBs-mLi65obM-dZfuMSe/view?usp=drivesdk","Onkar bhaurao Khadake आपले प्रमाणपत्र")</f>
        <v>Onkar bhaurao Khadake आपले प्रमाणपत्र</v>
      </c>
      <c r="AF262" s="2" t="s">
        <v>1863</v>
      </c>
    </row>
    <row r="263" spans="1:32" ht="12.75">
      <c r="A263" s="4">
        <v>44230.833064398146</v>
      </c>
      <c r="B263" s="2" t="s">
        <v>1864</v>
      </c>
      <c r="C263" s="8">
        <v>14</v>
      </c>
      <c r="D263" s="2" t="s">
        <v>1500</v>
      </c>
      <c r="E263" s="2" t="s">
        <v>1865</v>
      </c>
      <c r="F263" s="2" t="s">
        <v>72</v>
      </c>
      <c r="G263" s="2" t="s">
        <v>105</v>
      </c>
      <c r="H263" s="2">
        <v>2014</v>
      </c>
      <c r="I263" s="2" t="s">
        <v>46</v>
      </c>
      <c r="J263" s="2" t="s">
        <v>73</v>
      </c>
      <c r="K263" s="2" t="s">
        <v>39</v>
      </c>
      <c r="L263" s="2" t="s">
        <v>62</v>
      </c>
      <c r="M263" s="2" t="s">
        <v>165</v>
      </c>
      <c r="N263" s="2" t="s">
        <v>42</v>
      </c>
      <c r="O263" s="2" t="s">
        <v>43</v>
      </c>
      <c r="P263" s="2" t="s">
        <v>76</v>
      </c>
      <c r="Q263" s="2" t="s">
        <v>77</v>
      </c>
      <c r="R263" s="2" t="s">
        <v>109</v>
      </c>
      <c r="S263" s="2" t="s">
        <v>93</v>
      </c>
      <c r="T263" s="2" t="s">
        <v>79</v>
      </c>
      <c r="U263" s="2" t="s">
        <v>49</v>
      </c>
      <c r="V263" s="2" t="s">
        <v>50</v>
      </c>
      <c r="W263" s="2" t="s">
        <v>81</v>
      </c>
      <c r="X263" s="2" t="s">
        <v>82</v>
      </c>
      <c r="Y263" s="2" t="s">
        <v>52</v>
      </c>
      <c r="Z263" s="2" t="s">
        <v>96</v>
      </c>
      <c r="AA263" s="2" t="s">
        <v>123</v>
      </c>
      <c r="AB263" s="2" t="s">
        <v>1866</v>
      </c>
      <c r="AC263" s="2" t="s">
        <v>1867</v>
      </c>
      <c r="AD263" s="6" t="s">
        <v>1868</v>
      </c>
      <c r="AE263" s="7" t="str">
        <f>HYPERLINK("https://drive.google.com/file/d/1vPSxKU5XxGG_3dwM1NJLI1bjPUpnwh2c/view?usp=drivesdk","हवे आहेआपले प्रमाणपत्र")</f>
        <v>हवे आहेआपले प्रमाणपत्र</v>
      </c>
      <c r="AF263" s="2" t="s">
        <v>1869</v>
      </c>
    </row>
    <row r="264" spans="1:32" ht="12.75">
      <c r="A264" s="4">
        <v>44230.84197212963</v>
      </c>
      <c r="B264" s="2" t="s">
        <v>1870</v>
      </c>
      <c r="C264" s="8">
        <v>26</v>
      </c>
      <c r="D264" s="2" t="s">
        <v>1871</v>
      </c>
      <c r="E264" s="2" t="s">
        <v>822</v>
      </c>
      <c r="F264" s="2" t="s">
        <v>180</v>
      </c>
      <c r="G264" s="2" t="s">
        <v>105</v>
      </c>
      <c r="H264" s="2">
        <v>2014</v>
      </c>
      <c r="I264" s="2" t="s">
        <v>37</v>
      </c>
      <c r="J264" s="2" t="s">
        <v>73</v>
      </c>
      <c r="K264" s="2" t="s">
        <v>39</v>
      </c>
      <c r="L264" s="2" t="s">
        <v>40</v>
      </c>
      <c r="M264" s="2" t="s">
        <v>41</v>
      </c>
      <c r="N264" s="2" t="s">
        <v>63</v>
      </c>
      <c r="O264" s="2" t="s">
        <v>43</v>
      </c>
      <c r="P264" s="2" t="s">
        <v>44</v>
      </c>
      <c r="Q264" s="2" t="s">
        <v>45</v>
      </c>
      <c r="R264" s="2" t="s">
        <v>81</v>
      </c>
      <c r="S264" s="2" t="s">
        <v>206</v>
      </c>
      <c r="T264" s="2" t="s">
        <v>94</v>
      </c>
      <c r="U264" s="2" t="s">
        <v>110</v>
      </c>
      <c r="V264" s="2" t="s">
        <v>50</v>
      </c>
      <c r="W264" s="2" t="s">
        <v>46</v>
      </c>
      <c r="X264" s="2" t="s">
        <v>51</v>
      </c>
      <c r="Y264" s="2" t="s">
        <v>52</v>
      </c>
      <c r="Z264" s="2" t="s">
        <v>53</v>
      </c>
      <c r="AA264" s="2" t="s">
        <v>54</v>
      </c>
      <c r="AB264" s="2" t="s">
        <v>1872</v>
      </c>
      <c r="AC264" s="2" t="s">
        <v>1873</v>
      </c>
      <c r="AD264" s="6" t="s">
        <v>1874</v>
      </c>
      <c r="AE264" s="7" t="str">
        <f>HYPERLINK("https://drive.google.com/file/d/1INadWS00bI7o2oAjpwuMPuo5P4QSkT0_/view?usp=drivesdk","साई अनिल लांबेआपले प्रमाणपत्र")</f>
        <v>साई अनिल लांबेआपले प्रमाणपत्र</v>
      </c>
      <c r="AF264" s="2" t="s">
        <v>1875</v>
      </c>
    </row>
    <row r="265" spans="1:32" ht="12.75">
      <c r="A265" s="4">
        <v>44230.842568576394</v>
      </c>
      <c r="B265" s="2" t="s">
        <v>1876</v>
      </c>
      <c r="C265" s="8">
        <v>14</v>
      </c>
      <c r="D265" s="2" t="s">
        <v>1500</v>
      </c>
      <c r="E265" s="2" t="s">
        <v>1877</v>
      </c>
      <c r="F265" s="2" t="s">
        <v>72</v>
      </c>
      <c r="G265" s="2" t="s">
        <v>105</v>
      </c>
      <c r="H265" s="2">
        <v>2014</v>
      </c>
      <c r="I265" s="2" t="s">
        <v>37</v>
      </c>
      <c r="J265" s="2" t="s">
        <v>73</v>
      </c>
      <c r="K265" s="2" t="s">
        <v>39</v>
      </c>
      <c r="L265" s="2" t="s">
        <v>62</v>
      </c>
      <c r="M265" s="2" t="s">
        <v>165</v>
      </c>
      <c r="N265" s="2" t="s">
        <v>42</v>
      </c>
      <c r="O265" s="2" t="s">
        <v>43</v>
      </c>
      <c r="P265" s="2" t="s">
        <v>197</v>
      </c>
      <c r="Q265" s="2" t="s">
        <v>77</v>
      </c>
      <c r="R265" s="2" t="s">
        <v>109</v>
      </c>
      <c r="S265" s="2" t="s">
        <v>93</v>
      </c>
      <c r="T265" s="2" t="s">
        <v>79</v>
      </c>
      <c r="U265" s="2" t="s">
        <v>132</v>
      </c>
      <c r="V265" s="2" t="s">
        <v>50</v>
      </c>
      <c r="W265" s="2" t="s">
        <v>81</v>
      </c>
      <c r="X265" s="2" t="s">
        <v>82</v>
      </c>
      <c r="Y265" s="2" t="s">
        <v>52</v>
      </c>
      <c r="Z265" s="2" t="s">
        <v>96</v>
      </c>
      <c r="AA265" s="2" t="s">
        <v>140</v>
      </c>
      <c r="AB265" s="2" t="s">
        <v>1878</v>
      </c>
      <c r="AC265" s="2" t="s">
        <v>1879</v>
      </c>
      <c r="AD265" s="6" t="s">
        <v>1880</v>
      </c>
      <c r="AE265" s="7" t="str">
        <f>HYPERLINK("https://drive.google.com/file/d/1sRAeVcD5qQCdd7LTwC2CMQzyiU9YG1Ip/view?usp=drivesdk","हवे आहेआपले प्रमाणपत्र")</f>
        <v>हवे आहेआपले प्रमाणपत्र</v>
      </c>
      <c r="AF265" s="2" t="s">
        <v>1881</v>
      </c>
    </row>
    <row r="266" spans="1:32" ht="12.75">
      <c r="A266" s="4">
        <v>44230.85205144676</v>
      </c>
      <c r="B266" s="2" t="s">
        <v>1882</v>
      </c>
      <c r="C266" s="8">
        <v>20</v>
      </c>
      <c r="D266" s="2" t="s">
        <v>1883</v>
      </c>
      <c r="E266" s="2" t="s">
        <v>1884</v>
      </c>
      <c r="F266" s="2" t="s">
        <v>72</v>
      </c>
      <c r="G266" s="2" t="s">
        <v>105</v>
      </c>
      <c r="H266" s="2">
        <v>2014</v>
      </c>
      <c r="I266" s="2" t="s">
        <v>106</v>
      </c>
      <c r="J266" s="2" t="s">
        <v>73</v>
      </c>
      <c r="K266" s="2" t="s">
        <v>39</v>
      </c>
      <c r="L266" s="2" t="s">
        <v>40</v>
      </c>
      <c r="M266" s="2" t="s">
        <v>41</v>
      </c>
      <c r="N266" s="2" t="s">
        <v>42</v>
      </c>
      <c r="O266" s="2" t="s">
        <v>92</v>
      </c>
      <c r="P266" s="2" t="s">
        <v>44</v>
      </c>
      <c r="Q266" s="2" t="s">
        <v>77</v>
      </c>
      <c r="R266" s="2" t="s">
        <v>64</v>
      </c>
      <c r="S266" s="2" t="s">
        <v>47</v>
      </c>
      <c r="T266" s="2" t="s">
        <v>94</v>
      </c>
      <c r="U266" s="2" t="s">
        <v>110</v>
      </c>
      <c r="V266" s="2" t="s">
        <v>50</v>
      </c>
      <c r="W266" s="2" t="s">
        <v>46</v>
      </c>
      <c r="X266" s="2" t="s">
        <v>148</v>
      </c>
      <c r="Y266" s="2" t="s">
        <v>206</v>
      </c>
      <c r="Z266" s="2" t="s">
        <v>53</v>
      </c>
      <c r="AA266" s="2" t="s">
        <v>54</v>
      </c>
      <c r="AB266" s="2" t="s">
        <v>1885</v>
      </c>
      <c r="AC266" s="2" t="s">
        <v>1886</v>
      </c>
      <c r="AD266" s="6" t="s">
        <v>1887</v>
      </c>
      <c r="AE266" s="7" t="str">
        <f>HYPERLINK("https://drive.google.com/file/d/1hy195cEgIB9Uu-0yPs6JEASZZTj5ASeP/view?usp=drivesdk"," Gade Ajay Dilipआपले प्रमाणपत्र")</f>
        <v xml:space="preserve"> Gade Ajay Dilipआपले प्रमाणपत्र</v>
      </c>
      <c r="AF266" s="2" t="s">
        <v>1888</v>
      </c>
    </row>
    <row r="267" spans="1:32" ht="12.75">
      <c r="A267" s="4">
        <v>44230.855126909722</v>
      </c>
      <c r="B267" s="2" t="s">
        <v>1889</v>
      </c>
      <c r="C267" s="8">
        <v>14</v>
      </c>
      <c r="D267" s="2" t="s">
        <v>1890</v>
      </c>
      <c r="E267" s="2" t="s">
        <v>1891</v>
      </c>
      <c r="F267" s="2" t="s">
        <v>104</v>
      </c>
      <c r="G267" s="2" t="s">
        <v>105</v>
      </c>
      <c r="H267" s="2">
        <v>2014</v>
      </c>
      <c r="I267" s="2" t="s">
        <v>46</v>
      </c>
      <c r="J267" s="2" t="s">
        <v>131</v>
      </c>
      <c r="K267" s="2" t="s">
        <v>39</v>
      </c>
      <c r="L267" s="2" t="s">
        <v>62</v>
      </c>
      <c r="M267" s="2" t="s">
        <v>107</v>
      </c>
      <c r="N267" s="2" t="s">
        <v>63</v>
      </c>
      <c r="O267" s="2" t="s">
        <v>43</v>
      </c>
      <c r="P267" s="2" t="s">
        <v>120</v>
      </c>
      <c r="Q267" s="2" t="s">
        <v>363</v>
      </c>
      <c r="R267" s="2" t="s">
        <v>46</v>
      </c>
      <c r="S267" s="2" t="s">
        <v>93</v>
      </c>
      <c r="T267" s="2" t="s">
        <v>48</v>
      </c>
      <c r="U267" s="2" t="s">
        <v>132</v>
      </c>
      <c r="V267" s="2" t="s">
        <v>50</v>
      </c>
      <c r="W267" s="2" t="s">
        <v>106</v>
      </c>
      <c r="X267" s="2" t="s">
        <v>189</v>
      </c>
      <c r="Y267" s="2" t="s">
        <v>122</v>
      </c>
      <c r="Z267" s="2" t="s">
        <v>53</v>
      </c>
      <c r="AA267" s="2" t="s">
        <v>140</v>
      </c>
      <c r="AB267" s="2" t="s">
        <v>1892</v>
      </c>
      <c r="AC267" s="2" t="s">
        <v>1893</v>
      </c>
      <c r="AD267" s="6" t="s">
        <v>1894</v>
      </c>
      <c r="AE267" s="7" t="str">
        <f>HYPERLINK("https://drive.google.com/file/d/1QvB1CemiElT_zKSGmnbK_jzAbBIeieVZ/view?usp=drivesdk","Jadhav Shubhangi Gorakshanath आपले प्रमाणपत्र")</f>
        <v>Jadhav Shubhangi Gorakshanath आपले प्रमाणपत्र</v>
      </c>
      <c r="AF267" s="2" t="s">
        <v>1895</v>
      </c>
    </row>
    <row r="268" spans="1:32" ht="12.75">
      <c r="A268" s="4">
        <v>44230.856629421294</v>
      </c>
      <c r="B268" s="2" t="s">
        <v>1896</v>
      </c>
      <c r="C268" s="8">
        <v>28</v>
      </c>
      <c r="D268" s="2" t="s">
        <v>1897</v>
      </c>
      <c r="E268" s="2" t="s">
        <v>1898</v>
      </c>
      <c r="F268" s="2" t="s">
        <v>104</v>
      </c>
      <c r="G268" s="2" t="s">
        <v>105</v>
      </c>
      <c r="H268" s="2">
        <v>2014</v>
      </c>
      <c r="I268" s="2" t="s">
        <v>37</v>
      </c>
      <c r="J268" s="2" t="s">
        <v>73</v>
      </c>
      <c r="K268" s="2" t="s">
        <v>39</v>
      </c>
      <c r="L268" s="2" t="s">
        <v>40</v>
      </c>
      <c r="M268" s="2" t="s">
        <v>41</v>
      </c>
      <c r="N268" s="2" t="s">
        <v>42</v>
      </c>
      <c r="O268" s="2" t="s">
        <v>43</v>
      </c>
      <c r="P268" s="2" t="s">
        <v>44</v>
      </c>
      <c r="Q268" s="2" t="s">
        <v>45</v>
      </c>
      <c r="R268" s="2" t="s">
        <v>81</v>
      </c>
      <c r="S268" s="2" t="s">
        <v>206</v>
      </c>
      <c r="T268" s="2" t="s">
        <v>94</v>
      </c>
      <c r="U268" s="2" t="s">
        <v>110</v>
      </c>
      <c r="V268" s="2" t="s">
        <v>50</v>
      </c>
      <c r="W268" s="2" t="s">
        <v>81</v>
      </c>
      <c r="X268" s="2" t="s">
        <v>51</v>
      </c>
      <c r="Y268" s="2" t="s">
        <v>52</v>
      </c>
      <c r="Z268" s="2" t="s">
        <v>53</v>
      </c>
      <c r="AA268" s="2" t="s">
        <v>54</v>
      </c>
      <c r="AB268" s="2" t="s">
        <v>1899</v>
      </c>
      <c r="AC268" s="2" t="s">
        <v>1900</v>
      </c>
      <c r="AD268" s="6" t="s">
        <v>1901</v>
      </c>
      <c r="AE268" s="7" t="str">
        <f>HYPERLINK("https://drive.google.com/file/d/14AqzMNItIQIIk8KjwpS4l-TW3MIX2acR/view?usp=drivesdk","नॉयला संजय गायकवाडआपले प्रमाणपत्र")</f>
        <v>नॉयला संजय गायकवाडआपले प्रमाणपत्र</v>
      </c>
      <c r="AF268" s="2" t="s">
        <v>1902</v>
      </c>
    </row>
    <row r="269" spans="1:32" ht="12.75">
      <c r="A269" s="4">
        <v>44230.857600740739</v>
      </c>
      <c r="B269" s="2" t="s">
        <v>1903</v>
      </c>
      <c r="C269" s="8">
        <v>8</v>
      </c>
      <c r="D269" s="2" t="s">
        <v>409</v>
      </c>
      <c r="E269" s="2" t="s">
        <v>1904</v>
      </c>
      <c r="F269" s="2" t="s">
        <v>72</v>
      </c>
      <c r="G269" s="2" t="s">
        <v>105</v>
      </c>
      <c r="H269" s="2">
        <v>2014</v>
      </c>
      <c r="I269" s="2" t="s">
        <v>106</v>
      </c>
      <c r="J269" s="2" t="s">
        <v>131</v>
      </c>
      <c r="K269" s="2" t="s">
        <v>39</v>
      </c>
      <c r="L269" s="2" t="s">
        <v>62</v>
      </c>
      <c r="M269" s="2" t="s">
        <v>165</v>
      </c>
      <c r="N269" s="2" t="s">
        <v>108</v>
      </c>
      <c r="O269" s="2" t="s">
        <v>92</v>
      </c>
      <c r="P269" s="2" t="s">
        <v>76</v>
      </c>
      <c r="Q269" s="2" t="s">
        <v>77</v>
      </c>
      <c r="R269" s="2" t="s">
        <v>64</v>
      </c>
      <c r="S269" s="2" t="s">
        <v>93</v>
      </c>
      <c r="T269" s="2" t="s">
        <v>79</v>
      </c>
      <c r="U269" s="2" t="s">
        <v>49</v>
      </c>
      <c r="V269" s="2" t="s">
        <v>95</v>
      </c>
      <c r="W269" s="2" t="s">
        <v>37</v>
      </c>
      <c r="X269" s="2" t="s">
        <v>148</v>
      </c>
      <c r="Y269" s="2" t="s">
        <v>122</v>
      </c>
      <c r="Z269" s="2" t="s">
        <v>149</v>
      </c>
      <c r="AA269" s="2" t="s">
        <v>123</v>
      </c>
      <c r="AB269" s="2" t="s">
        <v>1905</v>
      </c>
      <c r="AC269" s="2" t="s">
        <v>1906</v>
      </c>
      <c r="AD269" s="6" t="s">
        <v>1907</v>
      </c>
      <c r="AE269" s="7" t="str">
        <f>HYPERLINK("https://drive.google.com/file/d/1BYA4-EXmNrXU4AGlSjhmVT2Tf4rsY5oQ/view?usp=drivesdk","Yesआपले प्रमाणपत्र")</f>
        <v>Yesआपले प्रमाणपत्र</v>
      </c>
      <c r="AF269" s="2" t="s">
        <v>1908</v>
      </c>
    </row>
    <row r="270" spans="1:32" ht="12.75">
      <c r="A270" s="4">
        <v>44230.884009710644</v>
      </c>
      <c r="B270" s="2" t="s">
        <v>1909</v>
      </c>
      <c r="C270" s="8">
        <v>10</v>
      </c>
      <c r="D270" s="2" t="s">
        <v>1910</v>
      </c>
      <c r="E270" s="2" t="s">
        <v>1911</v>
      </c>
      <c r="F270" s="2" t="s">
        <v>104</v>
      </c>
      <c r="G270" s="2" t="s">
        <v>105</v>
      </c>
      <c r="H270" s="2">
        <v>2013</v>
      </c>
      <c r="I270" s="2" t="s">
        <v>106</v>
      </c>
      <c r="J270" s="2" t="s">
        <v>277</v>
      </c>
      <c r="K270" s="2" t="s">
        <v>81</v>
      </c>
      <c r="L270" s="2" t="s">
        <v>91</v>
      </c>
      <c r="M270" s="2" t="s">
        <v>107</v>
      </c>
      <c r="N270" s="2" t="s">
        <v>108</v>
      </c>
      <c r="O270" s="2" t="s">
        <v>92</v>
      </c>
      <c r="P270" s="2" t="s">
        <v>76</v>
      </c>
      <c r="Q270" s="2" t="s">
        <v>45</v>
      </c>
      <c r="R270" s="2" t="s">
        <v>109</v>
      </c>
      <c r="S270" s="2" t="s">
        <v>47</v>
      </c>
      <c r="T270" s="2" t="s">
        <v>121</v>
      </c>
      <c r="U270" s="2" t="s">
        <v>80</v>
      </c>
      <c r="V270" s="2" t="s">
        <v>50</v>
      </c>
      <c r="W270" s="2" t="s">
        <v>106</v>
      </c>
      <c r="X270" s="2" t="s">
        <v>51</v>
      </c>
      <c r="Y270" s="2" t="s">
        <v>93</v>
      </c>
      <c r="Z270" s="2" t="s">
        <v>111</v>
      </c>
      <c r="AA270" s="2" t="s">
        <v>54</v>
      </c>
      <c r="AB270" s="2" t="s">
        <v>1912</v>
      </c>
      <c r="AC270" s="2" t="s">
        <v>1913</v>
      </c>
      <c r="AD270" s="6" t="s">
        <v>1914</v>
      </c>
      <c r="AE270" s="7" t="str">
        <f>HYPERLINK("https://drive.google.com/file/d/1XOGiBo058zFyRqCgAT-SsvqJDc0V2HzU/view?usp=drivesdk","दिनेश देशपांडे आपले प्रमाणपत्र")</f>
        <v>दिनेश देशपांडे आपले प्रमाणपत्र</v>
      </c>
      <c r="AF270" s="2" t="s">
        <v>1915</v>
      </c>
    </row>
    <row r="271" spans="1:32" ht="12.75">
      <c r="A271" s="4">
        <v>44230.897289942128</v>
      </c>
      <c r="B271" s="2" t="s">
        <v>1916</v>
      </c>
      <c r="C271" s="8">
        <v>24</v>
      </c>
      <c r="D271" s="2" t="s">
        <v>1917</v>
      </c>
      <c r="E271" s="2" t="s">
        <v>1020</v>
      </c>
      <c r="F271" s="2" t="s">
        <v>104</v>
      </c>
      <c r="G271" s="2" t="s">
        <v>105</v>
      </c>
      <c r="H271" s="2">
        <v>2014</v>
      </c>
      <c r="I271" s="2" t="s">
        <v>37</v>
      </c>
      <c r="J271" s="2" t="s">
        <v>73</v>
      </c>
      <c r="K271" s="2" t="s">
        <v>39</v>
      </c>
      <c r="L271" s="2" t="s">
        <v>62</v>
      </c>
      <c r="M271" s="2" t="s">
        <v>41</v>
      </c>
      <c r="N271" s="2" t="s">
        <v>42</v>
      </c>
      <c r="O271" s="2" t="s">
        <v>43</v>
      </c>
      <c r="P271" s="2" t="s">
        <v>44</v>
      </c>
      <c r="Q271" s="2" t="s">
        <v>45</v>
      </c>
      <c r="R271" s="2" t="s">
        <v>64</v>
      </c>
      <c r="S271" s="2" t="s">
        <v>206</v>
      </c>
      <c r="T271" s="2" t="s">
        <v>79</v>
      </c>
      <c r="U271" s="2" t="s">
        <v>110</v>
      </c>
      <c r="V271" s="2" t="s">
        <v>95</v>
      </c>
      <c r="W271" s="2" t="s">
        <v>106</v>
      </c>
      <c r="X271" s="2" t="s">
        <v>51</v>
      </c>
      <c r="Y271" s="2" t="s">
        <v>52</v>
      </c>
      <c r="Z271" s="2" t="s">
        <v>53</v>
      </c>
      <c r="AA271" s="2" t="s">
        <v>54</v>
      </c>
      <c r="AB271" s="2" t="s">
        <v>1918</v>
      </c>
      <c r="AC271" s="2" t="s">
        <v>1919</v>
      </c>
      <c r="AD271" s="6" t="s">
        <v>1920</v>
      </c>
      <c r="AE271" s="7" t="str">
        <f>HYPERLINK("https://drive.google.com/file/d/1Awf977cGspkhM-GXyiKiewkKljimc9no/view?usp=drivesdk","Gaurav Babasaheb Khedekarआपले प्रमाणपत्र")</f>
        <v>Gaurav Babasaheb Khedekarआपले प्रमाणपत्र</v>
      </c>
      <c r="AF271" s="2" t="s">
        <v>1921</v>
      </c>
    </row>
    <row r="272" spans="1:32" ht="12.75">
      <c r="A272" s="4">
        <v>44230.90006561343</v>
      </c>
      <c r="B272" s="2" t="s">
        <v>1922</v>
      </c>
      <c r="C272" s="8">
        <v>14</v>
      </c>
      <c r="D272" s="2" t="s">
        <v>1923</v>
      </c>
      <c r="E272" s="2" t="s">
        <v>1826</v>
      </c>
      <c r="F272" s="2" t="s">
        <v>104</v>
      </c>
      <c r="G272" s="2" t="s">
        <v>105</v>
      </c>
      <c r="H272" s="2">
        <v>2014</v>
      </c>
      <c r="I272" s="2" t="s">
        <v>37</v>
      </c>
      <c r="J272" s="2" t="s">
        <v>73</v>
      </c>
      <c r="K272" s="2" t="s">
        <v>81</v>
      </c>
      <c r="L272" s="2" t="s">
        <v>40</v>
      </c>
      <c r="M272" s="2" t="s">
        <v>165</v>
      </c>
      <c r="N272" s="2" t="s">
        <v>42</v>
      </c>
      <c r="O272" s="2" t="s">
        <v>188</v>
      </c>
      <c r="P272" s="2" t="s">
        <v>120</v>
      </c>
      <c r="Q272" s="2" t="s">
        <v>77</v>
      </c>
      <c r="R272" s="2" t="s">
        <v>64</v>
      </c>
      <c r="S272" s="2" t="s">
        <v>206</v>
      </c>
      <c r="T272" s="2" t="s">
        <v>48</v>
      </c>
      <c r="U272" s="2" t="s">
        <v>110</v>
      </c>
      <c r="V272" s="2" t="s">
        <v>50</v>
      </c>
      <c r="W272" s="2" t="s">
        <v>81</v>
      </c>
      <c r="X272" s="2" t="s">
        <v>51</v>
      </c>
      <c r="Y272" s="2" t="s">
        <v>122</v>
      </c>
      <c r="Z272" s="2" t="s">
        <v>149</v>
      </c>
      <c r="AA272" s="2" t="s">
        <v>140</v>
      </c>
      <c r="AB272" s="2" t="s">
        <v>1924</v>
      </c>
      <c r="AC272" s="2" t="s">
        <v>1925</v>
      </c>
      <c r="AD272" s="6" t="s">
        <v>1926</v>
      </c>
      <c r="AE272" s="7" t="str">
        <f>HYPERLINK("https://drive.google.com/file/d/16OS2vZc9KiahGOKwqdYlrPmgVNzIxpSG/view?usp=drivesdk","❤️TELORE ROHIT ASHOKआपले प्रमाणपत्र")</f>
        <v>❤️TELORE ROHIT ASHOKआपले प्रमाणपत्र</v>
      </c>
      <c r="AF272" s="2" t="s">
        <v>1927</v>
      </c>
    </row>
    <row r="273" spans="1:32" ht="12.75">
      <c r="A273" s="4">
        <v>44230.904173668983</v>
      </c>
      <c r="B273" s="2" t="s">
        <v>1928</v>
      </c>
      <c r="C273" s="8">
        <v>14</v>
      </c>
      <c r="D273" s="2" t="s">
        <v>1929</v>
      </c>
      <c r="E273" s="2" t="s">
        <v>1930</v>
      </c>
      <c r="F273" s="2" t="s">
        <v>104</v>
      </c>
      <c r="G273" s="2" t="s">
        <v>105</v>
      </c>
      <c r="H273" s="2">
        <v>2013</v>
      </c>
      <c r="I273" s="2" t="s">
        <v>37</v>
      </c>
      <c r="J273" s="2" t="s">
        <v>73</v>
      </c>
      <c r="K273" s="2" t="s">
        <v>39</v>
      </c>
      <c r="L273" s="2" t="s">
        <v>62</v>
      </c>
      <c r="M273" s="2" t="s">
        <v>41</v>
      </c>
      <c r="N273" s="2" t="s">
        <v>431</v>
      </c>
      <c r="O273" s="2" t="s">
        <v>75</v>
      </c>
      <c r="P273" s="2" t="s">
        <v>44</v>
      </c>
      <c r="Q273" s="2" t="s">
        <v>166</v>
      </c>
      <c r="R273" s="2" t="s">
        <v>46</v>
      </c>
      <c r="S273" s="2" t="s">
        <v>206</v>
      </c>
      <c r="T273" s="2" t="s">
        <v>121</v>
      </c>
      <c r="U273" s="2" t="s">
        <v>110</v>
      </c>
      <c r="V273" s="2" t="s">
        <v>95</v>
      </c>
      <c r="W273" s="2" t="s">
        <v>46</v>
      </c>
      <c r="X273" s="2" t="s">
        <v>51</v>
      </c>
      <c r="Y273" s="2" t="s">
        <v>122</v>
      </c>
      <c r="Z273" s="2" t="s">
        <v>149</v>
      </c>
      <c r="AA273" s="2" t="s">
        <v>54</v>
      </c>
      <c r="AB273" s="2" t="s">
        <v>1931</v>
      </c>
      <c r="AC273" s="2" t="s">
        <v>1932</v>
      </c>
      <c r="AD273" s="6" t="s">
        <v>1933</v>
      </c>
      <c r="AE273" s="7" t="str">
        <f>HYPERLINK("https://drive.google.com/file/d/10r0KMvhdsvoBmMRPB1nuE6SET7yZlH0C/view?usp=drivesdk","Vaishali Balasaheb Hajareआपले प्रमाणपत्र")</f>
        <v>Vaishali Balasaheb Hajareआपले प्रमाणपत्र</v>
      </c>
      <c r="AF273" s="2" t="s">
        <v>1934</v>
      </c>
    </row>
    <row r="274" spans="1:32" ht="12.75">
      <c r="A274" s="4">
        <v>44230.907028900459</v>
      </c>
      <c r="B274" s="2" t="s">
        <v>1935</v>
      </c>
      <c r="C274" s="8">
        <v>10</v>
      </c>
      <c r="D274" s="2" t="s">
        <v>1936</v>
      </c>
      <c r="E274" s="2" t="s">
        <v>1937</v>
      </c>
      <c r="F274" s="2" t="s">
        <v>180</v>
      </c>
      <c r="G274" s="2" t="s">
        <v>90</v>
      </c>
      <c r="H274" s="2">
        <v>2014</v>
      </c>
      <c r="I274" s="2" t="s">
        <v>81</v>
      </c>
      <c r="J274" s="2" t="s">
        <v>73</v>
      </c>
      <c r="K274" s="2" t="s">
        <v>39</v>
      </c>
      <c r="L274" s="2" t="s">
        <v>91</v>
      </c>
      <c r="M274" s="2" t="s">
        <v>41</v>
      </c>
      <c r="N274" s="2" t="s">
        <v>431</v>
      </c>
      <c r="O274" s="2" t="s">
        <v>75</v>
      </c>
      <c r="P274" s="2" t="s">
        <v>120</v>
      </c>
      <c r="Q274" s="2" t="s">
        <v>77</v>
      </c>
      <c r="R274" s="2" t="s">
        <v>109</v>
      </c>
      <c r="S274" s="2" t="s">
        <v>78</v>
      </c>
      <c r="T274" s="2" t="s">
        <v>79</v>
      </c>
      <c r="U274" s="2" t="s">
        <v>49</v>
      </c>
      <c r="V274" s="2" t="s">
        <v>95</v>
      </c>
      <c r="W274" s="2" t="s">
        <v>81</v>
      </c>
      <c r="X274" s="2" t="s">
        <v>189</v>
      </c>
      <c r="Y274" s="2" t="s">
        <v>122</v>
      </c>
      <c r="Z274" s="2" t="s">
        <v>53</v>
      </c>
      <c r="AA274" s="2" t="s">
        <v>140</v>
      </c>
      <c r="AB274" s="2" t="s">
        <v>579</v>
      </c>
      <c r="AC274" s="2" t="s">
        <v>1938</v>
      </c>
      <c r="AD274" s="6" t="s">
        <v>1939</v>
      </c>
      <c r="AE274" s="7" t="str">
        <f>HYPERLINK("https://drive.google.com/file/d/1HG8IwGXpOTI-r_DWzUE8tDB74R_frxxE/view?usp=drivesdk","सोमनाथ कचरू सालकेआपले प्रमाणपत्र")</f>
        <v>सोमनाथ कचरू सालकेआपले प्रमाणपत्र</v>
      </c>
      <c r="AF274" s="2" t="s">
        <v>1940</v>
      </c>
    </row>
    <row r="275" spans="1:32" ht="12.75">
      <c r="A275" s="4">
        <v>44230.908168680558</v>
      </c>
      <c r="B275" s="2" t="s">
        <v>1941</v>
      </c>
      <c r="C275" s="8">
        <v>10</v>
      </c>
      <c r="D275" s="2" t="s">
        <v>1942</v>
      </c>
      <c r="E275" s="2" t="s">
        <v>1943</v>
      </c>
      <c r="F275" s="2" t="s">
        <v>72</v>
      </c>
      <c r="G275" s="2" t="s">
        <v>105</v>
      </c>
      <c r="H275" s="2">
        <v>2016</v>
      </c>
      <c r="I275" s="2" t="s">
        <v>37</v>
      </c>
      <c r="J275" s="2" t="s">
        <v>73</v>
      </c>
      <c r="K275" s="2" t="s">
        <v>81</v>
      </c>
      <c r="L275" s="2" t="s">
        <v>62</v>
      </c>
      <c r="M275" s="2" t="s">
        <v>74</v>
      </c>
      <c r="N275" s="2" t="s">
        <v>63</v>
      </c>
      <c r="O275" s="2" t="s">
        <v>43</v>
      </c>
      <c r="P275" s="2" t="s">
        <v>120</v>
      </c>
      <c r="Q275" s="2" t="s">
        <v>45</v>
      </c>
      <c r="R275" s="2" t="s">
        <v>64</v>
      </c>
      <c r="S275" s="2" t="s">
        <v>93</v>
      </c>
      <c r="T275" s="2" t="s">
        <v>121</v>
      </c>
      <c r="U275" s="2" t="s">
        <v>110</v>
      </c>
      <c r="V275" s="2" t="s">
        <v>221</v>
      </c>
      <c r="W275" s="2" t="s">
        <v>81</v>
      </c>
      <c r="X275" s="2" t="s">
        <v>148</v>
      </c>
      <c r="Y275" s="2" t="s">
        <v>122</v>
      </c>
      <c r="Z275" s="2" t="s">
        <v>53</v>
      </c>
      <c r="AA275" s="2" t="s">
        <v>54</v>
      </c>
      <c r="AB275" s="2" t="s">
        <v>1194</v>
      </c>
      <c r="AC275" s="2" t="s">
        <v>1944</v>
      </c>
      <c r="AD275" s="6" t="s">
        <v>1945</v>
      </c>
      <c r="AE275" s="7" t="str">
        <f>HYPERLINK("https://drive.google.com/file/d/1ufSNzyJmiH8wmEVxjlV41w9TGkr4bkSn/view?usp=drivesdk","Sachin Dattatray Bhandआपले प्रमाणपत्र")</f>
        <v>Sachin Dattatray Bhandआपले प्रमाणपत्र</v>
      </c>
      <c r="AF275" s="2" t="s">
        <v>1946</v>
      </c>
    </row>
    <row r="276" spans="1:32" ht="12.75">
      <c r="A276" s="4">
        <v>44230.910837476855</v>
      </c>
      <c r="B276" s="2" t="s">
        <v>1947</v>
      </c>
      <c r="C276" s="8">
        <v>28</v>
      </c>
      <c r="D276" s="2" t="s">
        <v>1948</v>
      </c>
      <c r="E276" s="2" t="s">
        <v>1949</v>
      </c>
      <c r="F276" s="2" t="s">
        <v>72</v>
      </c>
      <c r="G276" s="2" t="s">
        <v>105</v>
      </c>
      <c r="H276" s="2">
        <v>2014</v>
      </c>
      <c r="I276" s="2" t="s">
        <v>37</v>
      </c>
      <c r="J276" s="2" t="s">
        <v>73</v>
      </c>
      <c r="K276" s="2" t="s">
        <v>39</v>
      </c>
      <c r="L276" s="2" t="s">
        <v>40</v>
      </c>
      <c r="M276" s="2" t="s">
        <v>41</v>
      </c>
      <c r="N276" s="2" t="s">
        <v>42</v>
      </c>
      <c r="O276" s="2" t="s">
        <v>43</v>
      </c>
      <c r="P276" s="2" t="s">
        <v>44</v>
      </c>
      <c r="Q276" s="2" t="s">
        <v>45</v>
      </c>
      <c r="R276" s="2" t="s">
        <v>81</v>
      </c>
      <c r="S276" s="2" t="s">
        <v>206</v>
      </c>
      <c r="T276" s="2" t="s">
        <v>94</v>
      </c>
      <c r="U276" s="2" t="s">
        <v>110</v>
      </c>
      <c r="V276" s="2" t="s">
        <v>50</v>
      </c>
      <c r="W276" s="2" t="s">
        <v>46</v>
      </c>
      <c r="X276" s="2" t="s">
        <v>51</v>
      </c>
      <c r="Y276" s="2" t="s">
        <v>52</v>
      </c>
      <c r="Z276" s="2" t="s">
        <v>53</v>
      </c>
      <c r="AA276" s="2" t="s">
        <v>54</v>
      </c>
      <c r="AB276" s="2" t="s">
        <v>1950</v>
      </c>
      <c r="AC276" s="2" t="s">
        <v>1951</v>
      </c>
      <c r="AD276" s="6" t="s">
        <v>1952</v>
      </c>
      <c r="AE276" s="7" t="str">
        <f>HYPERLINK("https://drive.google.com/file/d/13dG_nGnxp_w917i5vWF3smx6Zs_9UoKl/view?usp=drivesdk","Bhand mayuri abasaheb आपले प्रमाणपत्र")</f>
        <v>Bhand mayuri abasaheb आपले प्रमाणपत्र</v>
      </c>
      <c r="AF276" s="2" t="s">
        <v>1953</v>
      </c>
    </row>
    <row r="277" spans="1:32" ht="12.75">
      <c r="A277" s="4">
        <v>44230.913734664355</v>
      </c>
      <c r="B277" s="2" t="s">
        <v>1954</v>
      </c>
      <c r="C277" s="8">
        <v>14</v>
      </c>
      <c r="D277" s="2" t="s">
        <v>1955</v>
      </c>
      <c r="E277" s="2" t="s">
        <v>1956</v>
      </c>
      <c r="F277" s="2" t="s">
        <v>104</v>
      </c>
      <c r="G277" s="2" t="s">
        <v>105</v>
      </c>
      <c r="H277" s="2">
        <v>2014</v>
      </c>
      <c r="I277" s="2" t="s">
        <v>37</v>
      </c>
      <c r="J277" s="2" t="s">
        <v>131</v>
      </c>
      <c r="K277" s="2" t="s">
        <v>205</v>
      </c>
      <c r="L277" s="2" t="s">
        <v>62</v>
      </c>
      <c r="M277" s="2" t="s">
        <v>165</v>
      </c>
      <c r="N277" s="2" t="s">
        <v>431</v>
      </c>
      <c r="O277" s="2" t="s">
        <v>75</v>
      </c>
      <c r="P277" s="2" t="s">
        <v>76</v>
      </c>
      <c r="Q277" s="2" t="s">
        <v>45</v>
      </c>
      <c r="R277" s="2" t="s">
        <v>46</v>
      </c>
      <c r="S277" s="2" t="s">
        <v>93</v>
      </c>
      <c r="T277" s="2" t="s">
        <v>121</v>
      </c>
      <c r="U277" s="2" t="s">
        <v>110</v>
      </c>
      <c r="V277" s="2" t="s">
        <v>95</v>
      </c>
      <c r="W277" s="2" t="s">
        <v>37</v>
      </c>
      <c r="X277" s="2" t="s">
        <v>51</v>
      </c>
      <c r="Y277" s="2" t="s">
        <v>52</v>
      </c>
      <c r="Z277" s="2" t="s">
        <v>111</v>
      </c>
      <c r="AA277" s="2" t="s">
        <v>112</v>
      </c>
      <c r="AB277" s="2" t="s">
        <v>1957</v>
      </c>
      <c r="AC277" s="2" t="s">
        <v>1958</v>
      </c>
      <c r="AD277" s="6" t="s">
        <v>1959</v>
      </c>
      <c r="AE277" s="7" t="str">
        <f>HYPERLINK("https://drive.google.com/file/d/1dQzcIz01tleAKeIaudyB56WcILXvUEME/view?usp=drivesdk","Sayyad Najiya vajirआपले प्रमाणपत्र")</f>
        <v>Sayyad Najiya vajirआपले प्रमाणपत्र</v>
      </c>
      <c r="AF277" s="2" t="s">
        <v>1960</v>
      </c>
    </row>
    <row r="278" spans="1:32" ht="12.75">
      <c r="A278" s="4">
        <v>44230.919480104167</v>
      </c>
      <c r="B278" s="2" t="s">
        <v>1961</v>
      </c>
      <c r="C278" s="8">
        <v>20</v>
      </c>
      <c r="D278" s="2" t="s">
        <v>1962</v>
      </c>
      <c r="E278" s="2" t="s">
        <v>1963</v>
      </c>
      <c r="F278" s="2" t="s">
        <v>72</v>
      </c>
      <c r="G278" s="2" t="s">
        <v>105</v>
      </c>
      <c r="H278" s="2">
        <v>2014</v>
      </c>
      <c r="I278" s="2" t="s">
        <v>46</v>
      </c>
      <c r="J278" s="2" t="s">
        <v>73</v>
      </c>
      <c r="K278" s="2" t="s">
        <v>81</v>
      </c>
      <c r="L278" s="2" t="s">
        <v>62</v>
      </c>
      <c r="M278" s="2" t="s">
        <v>74</v>
      </c>
      <c r="N278" s="2" t="s">
        <v>108</v>
      </c>
      <c r="O278" s="2" t="s">
        <v>43</v>
      </c>
      <c r="P278" s="2" t="s">
        <v>44</v>
      </c>
      <c r="Q278" s="2" t="s">
        <v>363</v>
      </c>
      <c r="R278" s="2" t="s">
        <v>109</v>
      </c>
      <c r="S278" s="2" t="s">
        <v>47</v>
      </c>
      <c r="T278" s="2" t="s">
        <v>48</v>
      </c>
      <c r="U278" s="2" t="s">
        <v>49</v>
      </c>
      <c r="V278" s="2" t="s">
        <v>50</v>
      </c>
      <c r="W278" s="2" t="s">
        <v>37</v>
      </c>
      <c r="X278" s="2" t="s">
        <v>148</v>
      </c>
      <c r="Y278" s="2" t="s">
        <v>52</v>
      </c>
      <c r="Z278" s="2" t="s">
        <v>149</v>
      </c>
      <c r="AA278" s="2" t="s">
        <v>54</v>
      </c>
      <c r="AB278" s="2" t="s">
        <v>1964</v>
      </c>
      <c r="AC278" s="2" t="s">
        <v>1965</v>
      </c>
      <c r="AD278" s="6" t="s">
        <v>1966</v>
      </c>
      <c r="AE278" s="7" t="str">
        <f>HYPERLINK("https://drive.google.com/file/d/1BInz4vIqOSzBosK-XJyx2A7BNbSmA-cA/view?usp=drivesdk","Hamja sayyadआपले प्रमाणपत्र")</f>
        <v>Hamja sayyadआपले प्रमाणपत्र</v>
      </c>
      <c r="AF278" s="2" t="s">
        <v>1967</v>
      </c>
    </row>
    <row r="279" spans="1:32" ht="12.75">
      <c r="A279" s="4">
        <v>44230.930058194441</v>
      </c>
      <c r="B279" s="2" t="s">
        <v>1968</v>
      </c>
      <c r="C279" s="8">
        <v>28</v>
      </c>
      <c r="D279" s="2" t="s">
        <v>1969</v>
      </c>
      <c r="E279" s="2" t="s">
        <v>1970</v>
      </c>
      <c r="F279" s="2" t="s">
        <v>104</v>
      </c>
      <c r="G279" s="2" t="s">
        <v>105</v>
      </c>
      <c r="H279" s="2">
        <v>2014</v>
      </c>
      <c r="I279" s="2" t="s">
        <v>37</v>
      </c>
      <c r="J279" s="2" t="s">
        <v>73</v>
      </c>
      <c r="K279" s="2" t="s">
        <v>39</v>
      </c>
      <c r="L279" s="2" t="s">
        <v>40</v>
      </c>
      <c r="M279" s="2" t="s">
        <v>41</v>
      </c>
      <c r="N279" s="2" t="s">
        <v>42</v>
      </c>
      <c r="O279" s="2" t="s">
        <v>43</v>
      </c>
      <c r="P279" s="2" t="s">
        <v>44</v>
      </c>
      <c r="Q279" s="2" t="s">
        <v>45</v>
      </c>
      <c r="R279" s="2" t="s">
        <v>81</v>
      </c>
      <c r="S279" s="2" t="s">
        <v>206</v>
      </c>
      <c r="T279" s="2" t="s">
        <v>94</v>
      </c>
      <c r="U279" s="2" t="s">
        <v>110</v>
      </c>
      <c r="V279" s="2" t="s">
        <v>50</v>
      </c>
      <c r="W279" s="2" t="s">
        <v>46</v>
      </c>
      <c r="X279" s="2" t="s">
        <v>51</v>
      </c>
      <c r="Y279" s="2" t="s">
        <v>52</v>
      </c>
      <c r="Z279" s="2" t="s">
        <v>53</v>
      </c>
      <c r="AA279" s="2" t="s">
        <v>54</v>
      </c>
      <c r="AB279" s="2" t="s">
        <v>1971</v>
      </c>
      <c r="AC279" s="2" t="s">
        <v>1972</v>
      </c>
      <c r="AD279" s="6" t="s">
        <v>1973</v>
      </c>
      <c r="AE279" s="7" t="str">
        <f>HYPERLINK("https://drive.google.com/file/d/1kf7roACTYrytLYoHxdQWmbujZndpw6xv/view?usp=drivesdk","ओंकार सतीश गोसावी आपले प्रमाणपत्र")</f>
        <v>ओंकार सतीश गोसावी आपले प्रमाणपत्र</v>
      </c>
      <c r="AF279" s="2" t="s">
        <v>1974</v>
      </c>
    </row>
    <row r="280" spans="1:32" ht="12.75">
      <c r="A280" s="4">
        <v>44231.305869930555</v>
      </c>
      <c r="B280" s="2" t="s">
        <v>1576</v>
      </c>
      <c r="C280" s="8">
        <v>28</v>
      </c>
      <c r="D280" s="2" t="s">
        <v>1577</v>
      </c>
      <c r="E280" s="2" t="s">
        <v>1975</v>
      </c>
      <c r="F280" s="2" t="s">
        <v>104</v>
      </c>
      <c r="G280" s="2" t="s">
        <v>105</v>
      </c>
      <c r="H280" s="2">
        <v>2014</v>
      </c>
      <c r="I280" s="2" t="s">
        <v>37</v>
      </c>
      <c r="J280" s="2" t="s">
        <v>73</v>
      </c>
      <c r="K280" s="2" t="s">
        <v>39</v>
      </c>
      <c r="L280" s="2" t="s">
        <v>40</v>
      </c>
      <c r="M280" s="2" t="s">
        <v>41</v>
      </c>
      <c r="N280" s="2" t="s">
        <v>42</v>
      </c>
      <c r="O280" s="2" t="s">
        <v>43</v>
      </c>
      <c r="P280" s="2" t="s">
        <v>44</v>
      </c>
      <c r="Q280" s="2" t="s">
        <v>45</v>
      </c>
      <c r="R280" s="2" t="s">
        <v>81</v>
      </c>
      <c r="S280" s="2" t="s">
        <v>206</v>
      </c>
      <c r="T280" s="2" t="s">
        <v>94</v>
      </c>
      <c r="U280" s="2" t="s">
        <v>110</v>
      </c>
      <c r="V280" s="2" t="s">
        <v>50</v>
      </c>
      <c r="W280" s="2" t="s">
        <v>46</v>
      </c>
      <c r="X280" s="2" t="s">
        <v>51</v>
      </c>
      <c r="Y280" s="2" t="s">
        <v>52</v>
      </c>
      <c r="Z280" s="2" t="s">
        <v>53</v>
      </c>
      <c r="AA280" s="2" t="s">
        <v>54</v>
      </c>
      <c r="AB280" s="2" t="s">
        <v>1976</v>
      </c>
      <c r="AC280" s="2" t="s">
        <v>1977</v>
      </c>
      <c r="AD280" s="6" t="s">
        <v>1978</v>
      </c>
      <c r="AE280" s="7" t="str">
        <f>HYPERLINK("https://drive.google.com/file/d/1AP4Seqe_fwQi533OSWjsc89bvxOi-SbQ/view?usp=drivesdk","Kawane Rohit Prabhakar आपले प्रमाणपत्र")</f>
        <v>Kawane Rohit Prabhakar आपले प्रमाणपत्र</v>
      </c>
      <c r="AF280" s="2" t="s">
        <v>1979</v>
      </c>
    </row>
    <row r="281" spans="1:32" ht="12.75">
      <c r="A281" s="4">
        <v>44231.314294490745</v>
      </c>
      <c r="B281" s="2" t="s">
        <v>1980</v>
      </c>
      <c r="C281" s="8">
        <v>28</v>
      </c>
      <c r="D281" s="2" t="s">
        <v>1981</v>
      </c>
      <c r="E281" s="2" t="s">
        <v>1982</v>
      </c>
      <c r="F281" s="2" t="s">
        <v>72</v>
      </c>
      <c r="G281" s="2" t="s">
        <v>157</v>
      </c>
      <c r="H281" s="2">
        <v>2014</v>
      </c>
      <c r="I281" s="2" t="s">
        <v>37</v>
      </c>
      <c r="J281" s="2" t="s">
        <v>73</v>
      </c>
      <c r="K281" s="2" t="s">
        <v>39</v>
      </c>
      <c r="L281" s="2" t="s">
        <v>40</v>
      </c>
      <c r="M281" s="2" t="s">
        <v>41</v>
      </c>
      <c r="N281" s="2" t="s">
        <v>42</v>
      </c>
      <c r="O281" s="2" t="s">
        <v>43</v>
      </c>
      <c r="P281" s="2" t="s">
        <v>44</v>
      </c>
      <c r="Q281" s="2" t="s">
        <v>45</v>
      </c>
      <c r="R281" s="2" t="s">
        <v>81</v>
      </c>
      <c r="S281" s="2" t="s">
        <v>206</v>
      </c>
      <c r="T281" s="2" t="s">
        <v>94</v>
      </c>
      <c r="U281" s="2" t="s">
        <v>110</v>
      </c>
      <c r="V281" s="2" t="s">
        <v>50</v>
      </c>
      <c r="W281" s="2" t="s">
        <v>46</v>
      </c>
      <c r="X281" s="2" t="s">
        <v>51</v>
      </c>
      <c r="Y281" s="2" t="s">
        <v>52</v>
      </c>
      <c r="Z281" s="2" t="s">
        <v>53</v>
      </c>
      <c r="AA281" s="2" t="s">
        <v>54</v>
      </c>
      <c r="AB281" s="2" t="s">
        <v>1983</v>
      </c>
      <c r="AC281" s="2" t="s">
        <v>1984</v>
      </c>
      <c r="AD281" s="6" t="s">
        <v>1985</v>
      </c>
      <c r="AE281" s="7" t="str">
        <f>HYPERLINK("https://drive.google.com/file/d/178FAmiXenQjvZ5nmF1042rVcYD9Yo1n9/view?usp=drivesdk","      Vidya Prabhakar Kawaneआपले प्रमाणपत्र")</f>
        <v xml:space="preserve">      Vidya Prabhakar Kawaneआपले प्रमाणपत्र</v>
      </c>
      <c r="AF281" s="2" t="s">
        <v>1986</v>
      </c>
    </row>
    <row r="282" spans="1:32" ht="12.75">
      <c r="A282" s="4">
        <v>44231.335227557865</v>
      </c>
      <c r="B282" s="2" t="s">
        <v>1987</v>
      </c>
      <c r="C282" s="8">
        <v>16</v>
      </c>
      <c r="D282" s="2" t="s">
        <v>1988</v>
      </c>
      <c r="E282" s="2" t="s">
        <v>1989</v>
      </c>
      <c r="F282" s="2" t="s">
        <v>355</v>
      </c>
      <c r="G282" s="2" t="s">
        <v>36</v>
      </c>
      <c r="H282" s="2">
        <v>2013</v>
      </c>
      <c r="I282" s="2" t="s">
        <v>106</v>
      </c>
      <c r="J282" s="2" t="s">
        <v>38</v>
      </c>
      <c r="K282" s="2" t="s">
        <v>39</v>
      </c>
      <c r="L282" s="2" t="s">
        <v>62</v>
      </c>
      <c r="M282" s="2" t="s">
        <v>107</v>
      </c>
      <c r="N282" s="2" t="s">
        <v>431</v>
      </c>
      <c r="O282" s="2" t="s">
        <v>43</v>
      </c>
      <c r="P282" s="2" t="s">
        <v>44</v>
      </c>
      <c r="Q282" s="2" t="s">
        <v>45</v>
      </c>
      <c r="R282" s="2" t="s">
        <v>64</v>
      </c>
      <c r="S282" s="2" t="s">
        <v>93</v>
      </c>
      <c r="T282" s="2" t="s">
        <v>94</v>
      </c>
      <c r="U282" s="2" t="s">
        <v>110</v>
      </c>
      <c r="V282" s="2" t="s">
        <v>50</v>
      </c>
      <c r="W282" s="2" t="s">
        <v>37</v>
      </c>
      <c r="X282" s="2" t="s">
        <v>148</v>
      </c>
      <c r="Y282" s="2" t="s">
        <v>206</v>
      </c>
      <c r="Z282" s="2" t="s">
        <v>53</v>
      </c>
      <c r="AA282" s="2" t="s">
        <v>123</v>
      </c>
      <c r="AB282" s="2" t="s">
        <v>1990</v>
      </c>
      <c r="AC282" s="2" t="s">
        <v>1991</v>
      </c>
      <c r="AD282" s="6" t="s">
        <v>1992</v>
      </c>
      <c r="AE282" s="7" t="str">
        <f>HYPERLINK("https://drive.google.com/file/d/1R14Nwv0v6AlNTLvJFK7pcQuvj9H2swwY/view?usp=drivesdk","बाळासाहेब बापुजी कोहकडेआपले प्रमाणपत्र")</f>
        <v>बाळासाहेब बापुजी कोहकडेआपले प्रमाणपत्र</v>
      </c>
      <c r="AF282" s="2" t="s">
        <v>1993</v>
      </c>
    </row>
    <row r="283" spans="1:32" ht="12.75">
      <c r="A283" s="4">
        <v>44231.337114641203</v>
      </c>
      <c r="B283" s="2" t="s">
        <v>1994</v>
      </c>
      <c r="C283" s="8">
        <v>12</v>
      </c>
      <c r="D283" s="2" t="s">
        <v>1995</v>
      </c>
      <c r="E283" s="2" t="s">
        <v>952</v>
      </c>
      <c r="F283" s="2" t="s">
        <v>104</v>
      </c>
      <c r="G283" s="2" t="s">
        <v>105</v>
      </c>
      <c r="H283" s="2">
        <v>2014</v>
      </c>
      <c r="I283" s="2" t="s">
        <v>37</v>
      </c>
      <c r="J283" s="2" t="s">
        <v>131</v>
      </c>
      <c r="K283" s="2" t="s">
        <v>39</v>
      </c>
      <c r="L283" s="2" t="s">
        <v>91</v>
      </c>
      <c r="M283" s="2" t="s">
        <v>165</v>
      </c>
      <c r="N283" s="2" t="s">
        <v>63</v>
      </c>
      <c r="O283" s="2" t="s">
        <v>92</v>
      </c>
      <c r="P283" s="2" t="s">
        <v>120</v>
      </c>
      <c r="Q283" s="2" t="s">
        <v>45</v>
      </c>
      <c r="R283" s="2" t="s">
        <v>109</v>
      </c>
      <c r="S283" s="2" t="s">
        <v>47</v>
      </c>
      <c r="T283" s="2" t="s">
        <v>79</v>
      </c>
      <c r="U283" s="2" t="s">
        <v>110</v>
      </c>
      <c r="V283" s="2" t="s">
        <v>95</v>
      </c>
      <c r="W283" s="2" t="s">
        <v>81</v>
      </c>
      <c r="X283" s="2" t="s">
        <v>189</v>
      </c>
      <c r="Y283" s="2" t="s">
        <v>122</v>
      </c>
      <c r="Z283" s="2" t="s">
        <v>149</v>
      </c>
      <c r="AA283" s="2" t="s">
        <v>54</v>
      </c>
      <c r="AB283" s="2" t="s">
        <v>1996</v>
      </c>
      <c r="AC283" s="2" t="s">
        <v>1997</v>
      </c>
      <c r="AD283" s="6" t="s">
        <v>1998</v>
      </c>
      <c r="AE283" s="7" t="str">
        <f>HYPERLINK("https://drive.google.com/file/d/1zpu6SWF9kwLmldcVPvgSb4sdEIvpchss/view?usp=drivesdk","निकिता दत्तात्रय गोरेआपले प्रमाणपत्र")</f>
        <v>निकिता दत्तात्रय गोरेआपले प्रमाणपत्र</v>
      </c>
      <c r="AF283" s="2" t="s">
        <v>1999</v>
      </c>
    </row>
    <row r="284" spans="1:32" ht="12.75">
      <c r="A284" s="4">
        <v>44231.350633831018</v>
      </c>
      <c r="B284" s="2" t="s">
        <v>2000</v>
      </c>
      <c r="C284" s="8">
        <v>10</v>
      </c>
      <c r="D284" s="2" t="s">
        <v>2001</v>
      </c>
      <c r="E284" s="2" t="s">
        <v>2002</v>
      </c>
      <c r="F284" s="2" t="s">
        <v>104</v>
      </c>
      <c r="G284" s="2" t="s">
        <v>105</v>
      </c>
      <c r="H284" s="2">
        <v>2013</v>
      </c>
      <c r="I284" s="2" t="s">
        <v>46</v>
      </c>
      <c r="J284" s="2" t="s">
        <v>73</v>
      </c>
      <c r="K284" s="2" t="s">
        <v>46</v>
      </c>
      <c r="L284" s="2" t="s">
        <v>62</v>
      </c>
      <c r="M284" s="2" t="s">
        <v>107</v>
      </c>
      <c r="N284" s="2" t="s">
        <v>108</v>
      </c>
      <c r="O284" s="2" t="s">
        <v>43</v>
      </c>
      <c r="P284" s="2" t="s">
        <v>44</v>
      </c>
      <c r="Q284" s="2" t="s">
        <v>45</v>
      </c>
      <c r="R284" s="2" t="s">
        <v>64</v>
      </c>
      <c r="S284" s="2" t="s">
        <v>78</v>
      </c>
      <c r="T284" s="2" t="s">
        <v>79</v>
      </c>
      <c r="U284" s="2" t="s">
        <v>49</v>
      </c>
      <c r="V284" s="2" t="s">
        <v>139</v>
      </c>
      <c r="W284" s="2" t="s">
        <v>81</v>
      </c>
      <c r="X284" s="2" t="s">
        <v>82</v>
      </c>
      <c r="Y284" s="2" t="s">
        <v>93</v>
      </c>
      <c r="Z284" s="2" t="s">
        <v>96</v>
      </c>
      <c r="AA284" s="2" t="s">
        <v>54</v>
      </c>
      <c r="AB284" s="2" t="s">
        <v>2003</v>
      </c>
      <c r="AC284" s="2" t="s">
        <v>2004</v>
      </c>
      <c r="AD284" s="6" t="s">
        <v>2005</v>
      </c>
      <c r="AE284" s="7" t="str">
        <f>HYPERLINK("https://drive.google.com/file/d/1phcgk7c5k0IVOM2NZom8po6qsBcTMyVG/view?usp=drivesdk","Sartish Balkrushna Chaudhariआपले प्रमाणपत्र")</f>
        <v>Sartish Balkrushna Chaudhariआपले प्रमाणपत्र</v>
      </c>
      <c r="AF284" s="2" t="s">
        <v>2006</v>
      </c>
    </row>
    <row r="285" spans="1:32" ht="12.75">
      <c r="A285" s="4">
        <v>44231.354785150463</v>
      </c>
      <c r="B285" s="2" t="s">
        <v>2007</v>
      </c>
      <c r="C285" s="8">
        <v>18</v>
      </c>
      <c r="D285" s="2" t="s">
        <v>241</v>
      </c>
      <c r="E285" s="2" t="s">
        <v>2008</v>
      </c>
      <c r="F285" s="2" t="s">
        <v>104</v>
      </c>
      <c r="G285" s="2" t="s">
        <v>105</v>
      </c>
      <c r="H285" s="2">
        <v>2014</v>
      </c>
      <c r="I285" s="2" t="s">
        <v>37</v>
      </c>
      <c r="J285" s="2" t="s">
        <v>38</v>
      </c>
      <c r="K285" s="2" t="s">
        <v>39</v>
      </c>
      <c r="L285" s="2" t="s">
        <v>62</v>
      </c>
      <c r="M285" s="2" t="s">
        <v>165</v>
      </c>
      <c r="N285" s="2" t="s">
        <v>63</v>
      </c>
      <c r="O285" s="2" t="s">
        <v>75</v>
      </c>
      <c r="P285" s="2" t="s">
        <v>76</v>
      </c>
      <c r="Q285" s="2" t="s">
        <v>77</v>
      </c>
      <c r="R285" s="2" t="s">
        <v>46</v>
      </c>
      <c r="S285" s="2" t="s">
        <v>47</v>
      </c>
      <c r="T285" s="2" t="s">
        <v>94</v>
      </c>
      <c r="U285" s="2" t="s">
        <v>110</v>
      </c>
      <c r="V285" s="2" t="s">
        <v>95</v>
      </c>
      <c r="W285" s="2" t="s">
        <v>106</v>
      </c>
      <c r="X285" s="2" t="s">
        <v>51</v>
      </c>
      <c r="Y285" s="2" t="s">
        <v>52</v>
      </c>
      <c r="Z285" s="2" t="s">
        <v>53</v>
      </c>
      <c r="AA285" s="2" t="s">
        <v>112</v>
      </c>
      <c r="AB285" s="2" t="s">
        <v>2009</v>
      </c>
      <c r="AC285" s="2" t="s">
        <v>2010</v>
      </c>
      <c r="AD285" s="6" t="s">
        <v>2011</v>
      </c>
      <c r="AE285" s="7" t="str">
        <f>HYPERLINK("https://drive.google.com/file/d/1be5WGYOWRZeWFmlfPdiZ8NtcYlszfdMC/view?usp=drivesdk","होआपले प्रमाणपत्र")</f>
        <v>होआपले प्रमाणपत्र</v>
      </c>
      <c r="AF285" s="2" t="s">
        <v>2012</v>
      </c>
    </row>
    <row r="286" spans="1:32" ht="12.75">
      <c r="A286" s="4">
        <v>44231.367600844911</v>
      </c>
      <c r="B286" s="2" t="s">
        <v>2013</v>
      </c>
      <c r="C286" s="8">
        <v>28</v>
      </c>
      <c r="D286" s="2" t="s">
        <v>2014</v>
      </c>
      <c r="E286" s="2" t="s">
        <v>965</v>
      </c>
      <c r="F286" s="2" t="s">
        <v>104</v>
      </c>
      <c r="G286" s="2" t="s">
        <v>105</v>
      </c>
      <c r="H286" s="2">
        <v>2014</v>
      </c>
      <c r="I286" s="2" t="s">
        <v>37</v>
      </c>
      <c r="J286" s="2" t="s">
        <v>73</v>
      </c>
      <c r="K286" s="2" t="s">
        <v>39</v>
      </c>
      <c r="L286" s="2" t="s">
        <v>40</v>
      </c>
      <c r="M286" s="2" t="s">
        <v>41</v>
      </c>
      <c r="N286" s="2" t="s">
        <v>42</v>
      </c>
      <c r="O286" s="2" t="s">
        <v>43</v>
      </c>
      <c r="P286" s="2" t="s">
        <v>44</v>
      </c>
      <c r="Q286" s="2" t="s">
        <v>45</v>
      </c>
      <c r="R286" s="2" t="s">
        <v>81</v>
      </c>
      <c r="S286" s="2" t="s">
        <v>206</v>
      </c>
      <c r="T286" s="2" t="s">
        <v>94</v>
      </c>
      <c r="U286" s="2" t="s">
        <v>110</v>
      </c>
      <c r="V286" s="2" t="s">
        <v>50</v>
      </c>
      <c r="W286" s="2" t="s">
        <v>46</v>
      </c>
      <c r="X286" s="2" t="s">
        <v>51</v>
      </c>
      <c r="Y286" s="2" t="s">
        <v>52</v>
      </c>
      <c r="Z286" s="2" t="s">
        <v>53</v>
      </c>
      <c r="AA286" s="2" t="s">
        <v>54</v>
      </c>
      <c r="AB286" s="2" t="s">
        <v>2015</v>
      </c>
      <c r="AC286" s="2" t="s">
        <v>2016</v>
      </c>
      <c r="AD286" s="6" t="s">
        <v>2017</v>
      </c>
      <c r="AE286" s="7" t="str">
        <f>HYPERLINK("https://drive.google.com/file/d/1r9esx3l0vcRowO5XjNbQ4pTtLQt2MKIh/view?usp=drivesdk","निमसे सोनाली बाबासाहेबआपले प्रमाणपत्र")</f>
        <v>निमसे सोनाली बाबासाहेबआपले प्रमाणपत्र</v>
      </c>
      <c r="AF286" s="2" t="s">
        <v>2018</v>
      </c>
    </row>
    <row r="287" spans="1:32" ht="12.75">
      <c r="A287" s="4">
        <v>44231.49409763889</v>
      </c>
      <c r="B287" s="2" t="s">
        <v>2019</v>
      </c>
      <c r="C287" s="8">
        <v>18</v>
      </c>
      <c r="D287" s="2" t="s">
        <v>2020</v>
      </c>
      <c r="E287" s="2" t="s">
        <v>2021</v>
      </c>
      <c r="F287" s="2" t="s">
        <v>104</v>
      </c>
      <c r="G287" s="2" t="s">
        <v>105</v>
      </c>
      <c r="H287" s="2">
        <v>2014</v>
      </c>
      <c r="I287" s="2" t="s">
        <v>106</v>
      </c>
      <c r="J287" s="2" t="s">
        <v>73</v>
      </c>
      <c r="K287" s="2" t="s">
        <v>81</v>
      </c>
      <c r="L287" s="2" t="s">
        <v>40</v>
      </c>
      <c r="M287" s="2" t="s">
        <v>41</v>
      </c>
      <c r="N287" s="2" t="s">
        <v>42</v>
      </c>
      <c r="O287" s="2" t="s">
        <v>43</v>
      </c>
      <c r="P287" s="2" t="s">
        <v>44</v>
      </c>
      <c r="Q287" s="2" t="s">
        <v>166</v>
      </c>
      <c r="R287" s="2" t="s">
        <v>109</v>
      </c>
      <c r="S287" s="2" t="s">
        <v>47</v>
      </c>
      <c r="T287" s="2" t="s">
        <v>48</v>
      </c>
      <c r="U287" s="2" t="s">
        <v>110</v>
      </c>
      <c r="V287" s="2" t="s">
        <v>95</v>
      </c>
      <c r="W287" s="2" t="s">
        <v>81</v>
      </c>
      <c r="X287" s="2" t="s">
        <v>189</v>
      </c>
      <c r="Y287" s="2" t="s">
        <v>122</v>
      </c>
      <c r="Z287" s="2" t="s">
        <v>53</v>
      </c>
      <c r="AA287" s="2" t="s">
        <v>140</v>
      </c>
      <c r="AB287" s="2" t="s">
        <v>2022</v>
      </c>
      <c r="AC287" s="2" t="s">
        <v>2023</v>
      </c>
      <c r="AD287" s="6" t="s">
        <v>2024</v>
      </c>
      <c r="AE287" s="7" t="str">
        <f>HYPERLINK("https://drive.google.com/file/d/13d_WnBuNUDMQnPOtKrQFQkz7jLN26Lty/view?usp=drivesdk","Rushikesh Ashok Bachkar आपले प्रमाणपत्र")</f>
        <v>Rushikesh Ashok Bachkar आपले प्रमाणपत्र</v>
      </c>
      <c r="AF287" s="2" t="s">
        <v>2025</v>
      </c>
    </row>
    <row r="288" spans="1:32" ht="12.75">
      <c r="A288" s="4">
        <v>44231.528978726856</v>
      </c>
      <c r="B288" s="2" t="s">
        <v>2026</v>
      </c>
      <c r="C288" s="8">
        <v>26</v>
      </c>
      <c r="D288" s="2" t="s">
        <v>2027</v>
      </c>
      <c r="E288" s="2" t="s">
        <v>2028</v>
      </c>
      <c r="F288" s="2" t="s">
        <v>104</v>
      </c>
      <c r="G288" s="2" t="s">
        <v>157</v>
      </c>
      <c r="H288" s="2">
        <v>2014</v>
      </c>
      <c r="I288" s="2" t="s">
        <v>37</v>
      </c>
      <c r="J288" s="2" t="s">
        <v>73</v>
      </c>
      <c r="K288" s="2" t="s">
        <v>39</v>
      </c>
      <c r="L288" s="2" t="s">
        <v>40</v>
      </c>
      <c r="M288" s="2" t="s">
        <v>41</v>
      </c>
      <c r="N288" s="2" t="s">
        <v>42</v>
      </c>
      <c r="O288" s="2" t="s">
        <v>43</v>
      </c>
      <c r="P288" s="2" t="s">
        <v>44</v>
      </c>
      <c r="Q288" s="2" t="s">
        <v>45</v>
      </c>
      <c r="R288" s="2" t="s">
        <v>81</v>
      </c>
      <c r="S288" s="2" t="s">
        <v>206</v>
      </c>
      <c r="T288" s="2" t="s">
        <v>94</v>
      </c>
      <c r="U288" s="2" t="s">
        <v>110</v>
      </c>
      <c r="V288" s="2" t="s">
        <v>50</v>
      </c>
      <c r="W288" s="2" t="s">
        <v>46</v>
      </c>
      <c r="X288" s="2" t="s">
        <v>189</v>
      </c>
      <c r="Y288" s="2" t="s">
        <v>52</v>
      </c>
      <c r="Z288" s="2" t="s">
        <v>53</v>
      </c>
      <c r="AA288" s="2" t="s">
        <v>54</v>
      </c>
      <c r="AB288" s="2" t="s">
        <v>2029</v>
      </c>
      <c r="AC288" s="2" t="s">
        <v>2030</v>
      </c>
      <c r="AD288" s="6" t="s">
        <v>2031</v>
      </c>
      <c r="AE288" s="7" t="str">
        <f>HYPERLINK("https://drive.google.com/file/d/11ZUvmfujY5UfNCRm5oXPhSRP5M6njIo4/view?usp=drivesdk","राजश्री रमेश काथेआपले प्रमाणपत्र")</f>
        <v>राजश्री रमेश काथेआपले प्रमाणपत्र</v>
      </c>
      <c r="AF288" s="2" t="s">
        <v>2032</v>
      </c>
    </row>
    <row r="289" spans="1:32" ht="12.75">
      <c r="A289" s="4">
        <v>44231.564518287036</v>
      </c>
      <c r="B289" s="2" t="s">
        <v>2033</v>
      </c>
      <c r="C289" s="8">
        <v>8</v>
      </c>
      <c r="D289" s="2" t="s">
        <v>2034</v>
      </c>
      <c r="E289" s="2" t="s">
        <v>2035</v>
      </c>
      <c r="F289" s="2" t="s">
        <v>72</v>
      </c>
      <c r="G289" s="2" t="s">
        <v>105</v>
      </c>
      <c r="H289" s="2">
        <v>2014</v>
      </c>
      <c r="I289" s="2" t="s">
        <v>37</v>
      </c>
      <c r="J289" s="2" t="s">
        <v>131</v>
      </c>
      <c r="K289" s="2" t="s">
        <v>81</v>
      </c>
      <c r="L289" s="2" t="s">
        <v>91</v>
      </c>
      <c r="M289" s="2" t="s">
        <v>74</v>
      </c>
      <c r="N289" s="2" t="s">
        <v>63</v>
      </c>
      <c r="O289" s="2" t="s">
        <v>188</v>
      </c>
      <c r="P289" s="2" t="s">
        <v>76</v>
      </c>
      <c r="Q289" s="2" t="s">
        <v>45</v>
      </c>
      <c r="R289" s="2" t="s">
        <v>109</v>
      </c>
      <c r="S289" s="2" t="s">
        <v>93</v>
      </c>
      <c r="T289" s="2" t="s">
        <v>79</v>
      </c>
      <c r="U289" s="2" t="s">
        <v>132</v>
      </c>
      <c r="V289" s="2" t="s">
        <v>50</v>
      </c>
      <c r="W289" s="2" t="s">
        <v>106</v>
      </c>
      <c r="X289" s="2" t="s">
        <v>148</v>
      </c>
      <c r="Y289" s="2" t="s">
        <v>122</v>
      </c>
      <c r="Z289" s="2" t="s">
        <v>149</v>
      </c>
      <c r="AA289" s="2" t="s">
        <v>140</v>
      </c>
      <c r="AB289" s="2" t="s">
        <v>2036</v>
      </c>
      <c r="AC289" s="2" t="s">
        <v>2037</v>
      </c>
      <c r="AD289" s="6" t="s">
        <v>2038</v>
      </c>
      <c r="AE289" s="7" t="str">
        <f>HYPERLINK("https://drive.google.com/file/d/1kTJ1CDEkPjJ5wW46KGVdwxO9quwa5CQE/view?usp=drivesdk","Shubham Bandgar आपले प्रमाणपत्र")</f>
        <v>Shubham Bandgar आपले प्रमाणपत्र</v>
      </c>
      <c r="AF289" s="2" t="s">
        <v>2039</v>
      </c>
    </row>
    <row r="290" spans="1:32" ht="12.75">
      <c r="A290" s="4">
        <v>44231.566269050927</v>
      </c>
      <c r="B290" s="2" t="s">
        <v>2040</v>
      </c>
      <c r="C290" s="8">
        <v>14</v>
      </c>
      <c r="D290" s="2" t="s">
        <v>1500</v>
      </c>
      <c r="E290" s="2" t="s">
        <v>2041</v>
      </c>
      <c r="F290" s="2" t="s">
        <v>72</v>
      </c>
      <c r="G290" s="2" t="s">
        <v>105</v>
      </c>
      <c r="H290" s="2">
        <v>2014</v>
      </c>
      <c r="I290" s="2" t="s">
        <v>37</v>
      </c>
      <c r="J290" s="2" t="s">
        <v>73</v>
      </c>
      <c r="K290" s="2" t="s">
        <v>46</v>
      </c>
      <c r="L290" s="2" t="s">
        <v>62</v>
      </c>
      <c r="M290" s="2" t="s">
        <v>165</v>
      </c>
      <c r="N290" s="2" t="s">
        <v>42</v>
      </c>
      <c r="O290" s="2" t="s">
        <v>43</v>
      </c>
      <c r="P290" s="2" t="s">
        <v>76</v>
      </c>
      <c r="Q290" s="2" t="s">
        <v>77</v>
      </c>
      <c r="R290" s="2" t="s">
        <v>109</v>
      </c>
      <c r="S290" s="2" t="s">
        <v>93</v>
      </c>
      <c r="T290" s="2" t="s">
        <v>79</v>
      </c>
      <c r="U290" s="2" t="s">
        <v>49</v>
      </c>
      <c r="V290" s="2" t="s">
        <v>50</v>
      </c>
      <c r="W290" s="2" t="s">
        <v>81</v>
      </c>
      <c r="X290" s="2" t="s">
        <v>82</v>
      </c>
      <c r="Y290" s="2" t="s">
        <v>52</v>
      </c>
      <c r="Z290" s="2" t="s">
        <v>96</v>
      </c>
      <c r="AA290" s="2" t="s">
        <v>140</v>
      </c>
      <c r="AB290" s="2" t="s">
        <v>2042</v>
      </c>
      <c r="AC290" s="2" t="s">
        <v>2043</v>
      </c>
      <c r="AD290" s="6" t="s">
        <v>2044</v>
      </c>
      <c r="AE290" s="7" t="str">
        <f>HYPERLINK("https://drive.google.com/file/d/1ztbWOebwzRWcMc2PQJfsUac8STEDjiOg/view?usp=drivesdk","हवे आहेआपले प्रमाणपत्र")</f>
        <v>हवे आहेआपले प्रमाणपत्र</v>
      </c>
      <c r="AF290" s="2" t="s">
        <v>2045</v>
      </c>
    </row>
    <row r="291" spans="1:32" ht="12.75">
      <c r="A291" s="4">
        <v>44231.637899907408</v>
      </c>
      <c r="B291" s="2" t="s">
        <v>2046</v>
      </c>
      <c r="C291" s="8">
        <v>14</v>
      </c>
      <c r="D291" s="2" t="s">
        <v>2047</v>
      </c>
      <c r="E291" s="2" t="s">
        <v>2048</v>
      </c>
      <c r="F291" s="2" t="s">
        <v>104</v>
      </c>
      <c r="G291" s="2" t="s">
        <v>105</v>
      </c>
      <c r="H291" s="2">
        <v>2014</v>
      </c>
      <c r="I291" s="2" t="s">
        <v>46</v>
      </c>
      <c r="J291" s="2" t="s">
        <v>73</v>
      </c>
      <c r="K291" s="2" t="s">
        <v>39</v>
      </c>
      <c r="L291" s="2" t="s">
        <v>40</v>
      </c>
      <c r="M291" s="2" t="s">
        <v>165</v>
      </c>
      <c r="N291" s="2" t="s">
        <v>108</v>
      </c>
      <c r="O291" s="2" t="s">
        <v>75</v>
      </c>
      <c r="P291" s="2" t="s">
        <v>44</v>
      </c>
      <c r="Q291" s="2" t="s">
        <v>77</v>
      </c>
      <c r="R291" s="2" t="s">
        <v>64</v>
      </c>
      <c r="S291" s="2" t="s">
        <v>93</v>
      </c>
      <c r="T291" s="2" t="s">
        <v>48</v>
      </c>
      <c r="U291" s="2" t="s">
        <v>132</v>
      </c>
      <c r="V291" s="2" t="s">
        <v>50</v>
      </c>
      <c r="W291" s="2" t="s">
        <v>81</v>
      </c>
      <c r="X291" s="2" t="s">
        <v>51</v>
      </c>
      <c r="Y291" s="2" t="s">
        <v>122</v>
      </c>
      <c r="Z291" s="2" t="s">
        <v>149</v>
      </c>
      <c r="AA291" s="2" t="s">
        <v>140</v>
      </c>
      <c r="AB291" s="2" t="s">
        <v>2049</v>
      </c>
      <c r="AC291" s="2" t="s">
        <v>2050</v>
      </c>
      <c r="AD291" s="6" t="s">
        <v>2051</v>
      </c>
      <c r="AE291" s="7" t="str">
        <f>HYPERLINK("https://drive.google.com/file/d/1kUhsnpSfT8MFTWSaRWxzOuj3-_ue6sz0/view?usp=drivesdk","Sakshi shivaji jadhavआपले प्रमाणपत्र")</f>
        <v>Sakshi shivaji jadhavआपले प्रमाणपत्र</v>
      </c>
      <c r="AF291" s="2" t="s">
        <v>2052</v>
      </c>
    </row>
    <row r="292" spans="1:32" ht="12.75">
      <c r="A292" s="4">
        <v>44231.646748125</v>
      </c>
      <c r="B292" s="2" t="s">
        <v>2053</v>
      </c>
      <c r="C292" s="8">
        <v>12</v>
      </c>
      <c r="D292" s="2" t="s">
        <v>2054</v>
      </c>
      <c r="E292" s="2" t="s">
        <v>2055</v>
      </c>
      <c r="F292" s="2" t="s">
        <v>104</v>
      </c>
      <c r="G292" s="2" t="s">
        <v>105</v>
      </c>
      <c r="H292" s="2">
        <v>2014</v>
      </c>
      <c r="I292" s="2" t="s">
        <v>46</v>
      </c>
      <c r="J292" s="2" t="s">
        <v>131</v>
      </c>
      <c r="K292" s="2" t="s">
        <v>81</v>
      </c>
      <c r="L292" s="2" t="s">
        <v>62</v>
      </c>
      <c r="M292" s="2" t="s">
        <v>74</v>
      </c>
      <c r="N292" s="2" t="s">
        <v>108</v>
      </c>
      <c r="O292" s="2" t="s">
        <v>43</v>
      </c>
      <c r="P292" s="2" t="s">
        <v>120</v>
      </c>
      <c r="Q292" s="2" t="s">
        <v>45</v>
      </c>
      <c r="R292" s="2" t="s">
        <v>81</v>
      </c>
      <c r="S292" s="2" t="s">
        <v>93</v>
      </c>
      <c r="T292" s="2" t="s">
        <v>79</v>
      </c>
      <c r="U292" s="2" t="s">
        <v>49</v>
      </c>
      <c r="V292" s="2" t="s">
        <v>50</v>
      </c>
      <c r="W292" s="2" t="s">
        <v>46</v>
      </c>
      <c r="X292" s="2" t="s">
        <v>189</v>
      </c>
      <c r="Y292" s="2" t="s">
        <v>52</v>
      </c>
      <c r="Z292" s="2" t="s">
        <v>96</v>
      </c>
      <c r="AA292" s="2" t="s">
        <v>140</v>
      </c>
      <c r="AB292" s="2" t="s">
        <v>2056</v>
      </c>
      <c r="AC292" s="2" t="s">
        <v>2057</v>
      </c>
      <c r="AD292" s="6" t="s">
        <v>2058</v>
      </c>
      <c r="AE292" s="7" t="str">
        <f>HYPERLINK("https://drive.google.com/file/d/1D52KEg-BZiZ7WYGh_sJ8lkhvNnjsAhgF/view?usp=drivesdk","Dhokane  vaibhav  Gorkshanathआपले प्रमाणपत्र")</f>
        <v>Dhokane  vaibhav  Gorkshanathआपले प्रमाणपत्र</v>
      </c>
      <c r="AF292" s="2" t="s">
        <v>2059</v>
      </c>
    </row>
    <row r="293" spans="1:32" ht="12.75">
      <c r="A293" s="4">
        <v>44231.671489629633</v>
      </c>
      <c r="B293" s="2" t="s">
        <v>2060</v>
      </c>
      <c r="C293" s="8">
        <v>30</v>
      </c>
      <c r="D293" s="2" t="s">
        <v>2061</v>
      </c>
      <c r="E293" s="2" t="s">
        <v>1840</v>
      </c>
      <c r="F293" s="2" t="s">
        <v>104</v>
      </c>
      <c r="G293" s="2" t="s">
        <v>105</v>
      </c>
      <c r="H293" s="2">
        <v>2014</v>
      </c>
      <c r="I293" s="2" t="s">
        <v>37</v>
      </c>
      <c r="J293" s="2" t="s">
        <v>73</v>
      </c>
      <c r="K293" s="2" t="s">
        <v>39</v>
      </c>
      <c r="L293" s="2" t="s">
        <v>40</v>
      </c>
      <c r="M293" s="2" t="s">
        <v>41</v>
      </c>
      <c r="N293" s="2" t="s">
        <v>42</v>
      </c>
      <c r="O293" s="2" t="s">
        <v>43</v>
      </c>
      <c r="P293" s="2" t="s">
        <v>44</v>
      </c>
      <c r="Q293" s="2" t="s">
        <v>45</v>
      </c>
      <c r="R293" s="2" t="s">
        <v>81</v>
      </c>
      <c r="S293" s="2" t="s">
        <v>206</v>
      </c>
      <c r="T293" s="2" t="s">
        <v>94</v>
      </c>
      <c r="U293" s="2" t="s">
        <v>110</v>
      </c>
      <c r="V293" s="2" t="s">
        <v>50</v>
      </c>
      <c r="W293" s="2" t="s">
        <v>37</v>
      </c>
      <c r="X293" s="2" t="s">
        <v>51</v>
      </c>
      <c r="Y293" s="2" t="s">
        <v>52</v>
      </c>
      <c r="Z293" s="2" t="s">
        <v>53</v>
      </c>
      <c r="AA293" s="2" t="s">
        <v>54</v>
      </c>
      <c r="AB293" s="2" t="s">
        <v>2062</v>
      </c>
      <c r="AC293" s="2" t="s">
        <v>2063</v>
      </c>
      <c r="AD293" s="6" t="s">
        <v>2064</v>
      </c>
      <c r="AE293" s="7" t="str">
        <f>HYPERLINK("https://drive.google.com/file/d/1gXFrCptKcos-6SHPFLnAuSD1W20wHELU/view?usp=drivesdk","Dalvi Shivam Chandrabhanआपले प्रमाणपत्र")</f>
        <v>Dalvi Shivam Chandrabhanआपले प्रमाणपत्र</v>
      </c>
      <c r="AF293" s="2" t="s">
        <v>2065</v>
      </c>
    </row>
    <row r="294" spans="1:32" ht="12.75">
      <c r="A294" s="4">
        <v>44231.681911793981</v>
      </c>
      <c r="B294" s="2" t="s">
        <v>2066</v>
      </c>
      <c r="C294" s="8">
        <v>10</v>
      </c>
      <c r="D294" s="2" t="s">
        <v>2067</v>
      </c>
      <c r="E294" s="2" t="s">
        <v>2068</v>
      </c>
      <c r="F294" s="2" t="s">
        <v>104</v>
      </c>
      <c r="G294" s="2" t="s">
        <v>105</v>
      </c>
      <c r="H294" s="2">
        <v>2014</v>
      </c>
      <c r="I294" s="2" t="s">
        <v>37</v>
      </c>
      <c r="J294" s="2" t="s">
        <v>73</v>
      </c>
      <c r="K294" s="2" t="s">
        <v>81</v>
      </c>
      <c r="L294" s="2" t="s">
        <v>278</v>
      </c>
      <c r="M294" s="2" t="s">
        <v>41</v>
      </c>
      <c r="N294" s="2" t="s">
        <v>108</v>
      </c>
      <c r="O294" s="2" t="s">
        <v>75</v>
      </c>
      <c r="P294" s="2" t="s">
        <v>76</v>
      </c>
      <c r="Q294" s="2" t="s">
        <v>363</v>
      </c>
      <c r="R294" s="2" t="s">
        <v>109</v>
      </c>
      <c r="S294" s="2" t="s">
        <v>206</v>
      </c>
      <c r="T294" s="2" t="s">
        <v>48</v>
      </c>
      <c r="U294" s="2" t="s">
        <v>110</v>
      </c>
      <c r="V294" s="2" t="s">
        <v>95</v>
      </c>
      <c r="W294" s="2" t="s">
        <v>106</v>
      </c>
      <c r="X294" s="2" t="s">
        <v>51</v>
      </c>
      <c r="Y294" s="2" t="s">
        <v>93</v>
      </c>
      <c r="Z294" s="2" t="s">
        <v>149</v>
      </c>
      <c r="AA294" s="2" t="s">
        <v>112</v>
      </c>
      <c r="AB294" s="2" t="s">
        <v>2069</v>
      </c>
      <c r="AC294" s="2" t="s">
        <v>2070</v>
      </c>
      <c r="AD294" s="6" t="s">
        <v>2071</v>
      </c>
      <c r="AE294" s="7" t="str">
        <f>HYPERLINK("https://drive.google.com/file/d/1wEZuMp1SuFRlPsAXiF9STiTbnUysR01B/view?usp=drivesdk","पुजा झुगेआपले प्रमाणपत्र")</f>
        <v>पुजा झुगेआपले प्रमाणपत्र</v>
      </c>
      <c r="AF294" s="2" t="s">
        <v>2072</v>
      </c>
    </row>
    <row r="295" spans="1:32" ht="12.75">
      <c r="A295" s="4">
        <v>44231.683759328705</v>
      </c>
      <c r="B295" s="2" t="s">
        <v>2073</v>
      </c>
      <c r="C295" s="8">
        <v>28</v>
      </c>
      <c r="D295" s="2" t="s">
        <v>2074</v>
      </c>
      <c r="E295" s="2" t="s">
        <v>2075</v>
      </c>
      <c r="F295" s="2" t="s">
        <v>104</v>
      </c>
      <c r="G295" s="2" t="s">
        <v>105</v>
      </c>
      <c r="H295" s="2">
        <v>2014</v>
      </c>
      <c r="I295" s="2" t="s">
        <v>37</v>
      </c>
      <c r="J295" s="2" t="s">
        <v>73</v>
      </c>
      <c r="K295" s="2" t="s">
        <v>39</v>
      </c>
      <c r="L295" s="2" t="s">
        <v>40</v>
      </c>
      <c r="M295" s="2" t="s">
        <v>41</v>
      </c>
      <c r="N295" s="2" t="s">
        <v>42</v>
      </c>
      <c r="O295" s="2" t="s">
        <v>43</v>
      </c>
      <c r="P295" s="2" t="s">
        <v>44</v>
      </c>
      <c r="Q295" s="2" t="s">
        <v>45</v>
      </c>
      <c r="R295" s="2" t="s">
        <v>81</v>
      </c>
      <c r="S295" s="2" t="s">
        <v>206</v>
      </c>
      <c r="T295" s="2" t="s">
        <v>94</v>
      </c>
      <c r="U295" s="2" t="s">
        <v>110</v>
      </c>
      <c r="V295" s="2" t="s">
        <v>50</v>
      </c>
      <c r="W295" s="2" t="s">
        <v>46</v>
      </c>
      <c r="X295" s="2" t="s">
        <v>51</v>
      </c>
      <c r="Y295" s="2" t="s">
        <v>52</v>
      </c>
      <c r="Z295" s="2" t="s">
        <v>53</v>
      </c>
      <c r="AA295" s="2" t="s">
        <v>54</v>
      </c>
      <c r="AB295" s="2" t="s">
        <v>2076</v>
      </c>
      <c r="AC295" s="2" t="s">
        <v>2077</v>
      </c>
      <c r="AD295" s="6" t="s">
        <v>2078</v>
      </c>
      <c r="AE295" s="7" t="str">
        <f>HYPERLINK("https://drive.google.com/file/d/1-pp4Olg2dEnnx7vHLHLOwqGzC13U12Qh/view?usp=drivesdk","प्रणाली प्रल्हाद वाघमारे आपले प्रमाणपत्र")</f>
        <v>प्रणाली प्रल्हाद वाघमारे आपले प्रमाणपत्र</v>
      </c>
      <c r="AF295" s="2" t="s">
        <v>2079</v>
      </c>
    </row>
    <row r="296" spans="1:32" ht="12.75">
      <c r="A296" s="4">
        <v>44231.701802384254</v>
      </c>
      <c r="B296" s="2" t="s">
        <v>2080</v>
      </c>
      <c r="C296" s="8">
        <v>28</v>
      </c>
      <c r="D296" s="2" t="s">
        <v>2081</v>
      </c>
      <c r="E296" s="2" t="s">
        <v>2082</v>
      </c>
      <c r="F296" s="2" t="s">
        <v>104</v>
      </c>
      <c r="G296" s="2" t="s">
        <v>105</v>
      </c>
      <c r="H296" s="2">
        <v>2014</v>
      </c>
      <c r="I296" s="2" t="s">
        <v>37</v>
      </c>
      <c r="J296" s="2" t="s">
        <v>73</v>
      </c>
      <c r="K296" s="2" t="s">
        <v>39</v>
      </c>
      <c r="L296" s="2" t="s">
        <v>40</v>
      </c>
      <c r="M296" s="2" t="s">
        <v>41</v>
      </c>
      <c r="N296" s="2" t="s">
        <v>42</v>
      </c>
      <c r="O296" s="2" t="s">
        <v>43</v>
      </c>
      <c r="P296" s="2" t="s">
        <v>44</v>
      </c>
      <c r="Q296" s="2" t="s">
        <v>45</v>
      </c>
      <c r="R296" s="2" t="s">
        <v>81</v>
      </c>
      <c r="S296" s="2" t="s">
        <v>206</v>
      </c>
      <c r="T296" s="2" t="s">
        <v>94</v>
      </c>
      <c r="U296" s="2" t="s">
        <v>110</v>
      </c>
      <c r="V296" s="2" t="s">
        <v>50</v>
      </c>
      <c r="W296" s="2" t="s">
        <v>46</v>
      </c>
      <c r="X296" s="2" t="s">
        <v>51</v>
      </c>
      <c r="Y296" s="2" t="s">
        <v>52</v>
      </c>
      <c r="Z296" s="2" t="s">
        <v>53</v>
      </c>
      <c r="AA296" s="2" t="s">
        <v>54</v>
      </c>
      <c r="AB296" s="2" t="s">
        <v>2083</v>
      </c>
      <c r="AC296" s="2" t="s">
        <v>2084</v>
      </c>
      <c r="AD296" s="6" t="s">
        <v>2085</v>
      </c>
      <c r="AE296" s="7" t="str">
        <f>HYPERLINK("https://drive.google.com/file/d/1Lk_HwliVduU25Pve1MT0_pxNqN_k5EKY/view?usp=drivesdk","विकास शिवाजी पाटोळे आपले प्रमाणपत्र")</f>
        <v>विकास शिवाजी पाटोळे आपले प्रमाणपत्र</v>
      </c>
      <c r="AF296" s="2" t="s">
        <v>2086</v>
      </c>
    </row>
    <row r="297" spans="1:32" ht="12.75">
      <c r="A297" s="4">
        <v>44231.745475115742</v>
      </c>
      <c r="B297" s="2" t="s">
        <v>2087</v>
      </c>
      <c r="C297" s="8">
        <v>28</v>
      </c>
      <c r="D297" s="2" t="s">
        <v>2088</v>
      </c>
      <c r="E297" s="2" t="s">
        <v>2089</v>
      </c>
      <c r="F297" s="2" t="s">
        <v>72</v>
      </c>
      <c r="G297" s="2" t="s">
        <v>157</v>
      </c>
      <c r="H297" s="2">
        <v>2014</v>
      </c>
      <c r="I297" s="2" t="s">
        <v>37</v>
      </c>
      <c r="J297" s="2" t="s">
        <v>73</v>
      </c>
      <c r="K297" s="2" t="s">
        <v>39</v>
      </c>
      <c r="L297" s="2" t="s">
        <v>40</v>
      </c>
      <c r="M297" s="2" t="s">
        <v>41</v>
      </c>
      <c r="N297" s="2" t="s">
        <v>42</v>
      </c>
      <c r="O297" s="2" t="s">
        <v>43</v>
      </c>
      <c r="P297" s="2" t="s">
        <v>44</v>
      </c>
      <c r="Q297" s="2" t="s">
        <v>45</v>
      </c>
      <c r="R297" s="2" t="s">
        <v>81</v>
      </c>
      <c r="S297" s="2" t="s">
        <v>206</v>
      </c>
      <c r="T297" s="2" t="s">
        <v>94</v>
      </c>
      <c r="U297" s="2" t="s">
        <v>110</v>
      </c>
      <c r="V297" s="2" t="s">
        <v>50</v>
      </c>
      <c r="W297" s="2" t="s">
        <v>46</v>
      </c>
      <c r="X297" s="2" t="s">
        <v>51</v>
      </c>
      <c r="Y297" s="2" t="s">
        <v>52</v>
      </c>
      <c r="Z297" s="2" t="s">
        <v>53</v>
      </c>
      <c r="AA297" s="2" t="s">
        <v>54</v>
      </c>
      <c r="AB297" s="2" t="s">
        <v>2090</v>
      </c>
      <c r="AC297" s="2" t="s">
        <v>2091</v>
      </c>
      <c r="AD297" s="6" t="s">
        <v>2092</v>
      </c>
      <c r="AE297" s="7" t="str">
        <f>HYPERLINK("https://drive.google.com/file/d/1PzgaxLl6vJ5vPl2YjH6PZ2-bDk02ZHvR/view?usp=drivesdk","Yes...I want certificate आपले प्रमाणपत्र")</f>
        <v>Yes...I want certificate आपले प्रमाणपत्र</v>
      </c>
      <c r="AF297" s="2" t="s">
        <v>2093</v>
      </c>
    </row>
    <row r="298" spans="1:32" ht="12.75">
      <c r="A298" s="4">
        <v>44231.755304120372</v>
      </c>
      <c r="B298" s="2" t="s">
        <v>2094</v>
      </c>
      <c r="C298" s="8">
        <v>26</v>
      </c>
      <c r="D298" s="2" t="s">
        <v>2095</v>
      </c>
      <c r="E298" s="2" t="s">
        <v>2096</v>
      </c>
      <c r="F298" s="2" t="s">
        <v>104</v>
      </c>
      <c r="G298" s="2" t="s">
        <v>105</v>
      </c>
      <c r="H298" s="2">
        <v>2014</v>
      </c>
      <c r="I298" s="2" t="s">
        <v>37</v>
      </c>
      <c r="J298" s="2" t="s">
        <v>73</v>
      </c>
      <c r="K298" s="2" t="s">
        <v>39</v>
      </c>
      <c r="L298" s="2" t="s">
        <v>40</v>
      </c>
      <c r="M298" s="2" t="s">
        <v>41</v>
      </c>
      <c r="N298" s="2" t="s">
        <v>42</v>
      </c>
      <c r="O298" s="2" t="s">
        <v>43</v>
      </c>
      <c r="P298" s="2" t="s">
        <v>44</v>
      </c>
      <c r="Q298" s="2" t="s">
        <v>45</v>
      </c>
      <c r="R298" s="2" t="s">
        <v>81</v>
      </c>
      <c r="S298" s="2" t="s">
        <v>206</v>
      </c>
      <c r="T298" s="2" t="s">
        <v>94</v>
      </c>
      <c r="U298" s="2" t="s">
        <v>132</v>
      </c>
      <c r="V298" s="2" t="s">
        <v>50</v>
      </c>
      <c r="W298" s="2" t="s">
        <v>46</v>
      </c>
      <c r="X298" s="2" t="s">
        <v>51</v>
      </c>
      <c r="Y298" s="2" t="s">
        <v>206</v>
      </c>
      <c r="Z298" s="2" t="s">
        <v>53</v>
      </c>
      <c r="AA298" s="2" t="s">
        <v>54</v>
      </c>
      <c r="AB298" s="2" t="s">
        <v>2097</v>
      </c>
      <c r="AC298" s="2" t="s">
        <v>2098</v>
      </c>
      <c r="AD298" s="6" t="s">
        <v>2099</v>
      </c>
      <c r="AE298" s="7" t="str">
        <f>HYPERLINK("https://drive.google.com/file/d/1a4Xj6Vm4Nxa5Rgf7WaL5UCu94Tv-03Ss/view?usp=drivesdk","Omkar Dadasaheb nimseआपले प्रमाणपत्र")</f>
        <v>Omkar Dadasaheb nimseआपले प्रमाणपत्र</v>
      </c>
      <c r="AF298" s="2" t="s">
        <v>2100</v>
      </c>
    </row>
    <row r="299" spans="1:32" ht="12.75">
      <c r="A299" s="4">
        <v>44231.780826331014</v>
      </c>
      <c r="B299" s="2" t="s">
        <v>2101</v>
      </c>
      <c r="C299" s="8">
        <v>12</v>
      </c>
      <c r="D299" s="2" t="s">
        <v>2102</v>
      </c>
      <c r="E299" s="2" t="s">
        <v>2103</v>
      </c>
      <c r="F299" s="2" t="s">
        <v>104</v>
      </c>
      <c r="G299" s="2" t="s">
        <v>105</v>
      </c>
      <c r="H299" s="2">
        <v>2013</v>
      </c>
      <c r="I299" s="2" t="s">
        <v>106</v>
      </c>
      <c r="J299" s="2" t="s">
        <v>277</v>
      </c>
      <c r="K299" s="2" t="s">
        <v>46</v>
      </c>
      <c r="L299" s="2" t="s">
        <v>91</v>
      </c>
      <c r="M299" s="2" t="s">
        <v>74</v>
      </c>
      <c r="N299" s="2" t="s">
        <v>108</v>
      </c>
      <c r="O299" s="2" t="s">
        <v>188</v>
      </c>
      <c r="P299" s="2" t="s">
        <v>44</v>
      </c>
      <c r="Q299" s="2" t="s">
        <v>77</v>
      </c>
      <c r="R299" s="2" t="s">
        <v>46</v>
      </c>
      <c r="S299" s="2" t="s">
        <v>47</v>
      </c>
      <c r="T299" s="2" t="s">
        <v>121</v>
      </c>
      <c r="U299" s="2" t="s">
        <v>49</v>
      </c>
      <c r="V299" s="2" t="s">
        <v>95</v>
      </c>
      <c r="W299" s="2" t="s">
        <v>37</v>
      </c>
      <c r="X299" s="2" t="s">
        <v>189</v>
      </c>
      <c r="Y299" s="2" t="s">
        <v>206</v>
      </c>
      <c r="Z299" s="2" t="s">
        <v>53</v>
      </c>
      <c r="AA299" s="2" t="s">
        <v>112</v>
      </c>
      <c r="AB299" s="2" t="s">
        <v>2104</v>
      </c>
      <c r="AC299" s="2" t="s">
        <v>2105</v>
      </c>
      <c r="AD299" s="6" t="s">
        <v>2106</v>
      </c>
      <c r="AE299" s="7" t="str">
        <f>HYPERLINK("https://drive.google.com/file/d/1tV5CkYi7GWVPVWJSSsDbBVbd0O8XKaFC/view?usp=drivesdk","Rohit sunil shewaleआपले प्रमाणपत्र")</f>
        <v>Rohit sunil shewaleआपले प्रमाणपत्र</v>
      </c>
      <c r="AF299" s="2" t="s">
        <v>2107</v>
      </c>
    </row>
    <row r="300" spans="1:32" ht="12.75">
      <c r="A300" s="4">
        <v>44231.804212187504</v>
      </c>
      <c r="B300" s="2" t="s">
        <v>2108</v>
      </c>
      <c r="C300" s="8">
        <v>28</v>
      </c>
      <c r="D300" s="2" t="s">
        <v>2109</v>
      </c>
      <c r="E300" s="2" t="s">
        <v>2110</v>
      </c>
      <c r="F300" s="2" t="s">
        <v>104</v>
      </c>
      <c r="G300" s="2" t="s">
        <v>105</v>
      </c>
      <c r="H300" s="2">
        <v>2014</v>
      </c>
      <c r="I300" s="2" t="s">
        <v>37</v>
      </c>
      <c r="J300" s="2" t="s">
        <v>73</v>
      </c>
      <c r="K300" s="2" t="s">
        <v>39</v>
      </c>
      <c r="L300" s="2" t="s">
        <v>40</v>
      </c>
      <c r="M300" s="2" t="s">
        <v>41</v>
      </c>
      <c r="N300" s="2" t="s">
        <v>42</v>
      </c>
      <c r="O300" s="2" t="s">
        <v>43</v>
      </c>
      <c r="P300" s="2" t="s">
        <v>44</v>
      </c>
      <c r="Q300" s="2" t="s">
        <v>45</v>
      </c>
      <c r="R300" s="2" t="s">
        <v>81</v>
      </c>
      <c r="S300" s="2" t="s">
        <v>206</v>
      </c>
      <c r="T300" s="2" t="s">
        <v>94</v>
      </c>
      <c r="U300" s="2" t="s">
        <v>110</v>
      </c>
      <c r="V300" s="2" t="s">
        <v>50</v>
      </c>
      <c r="W300" s="2" t="s">
        <v>46</v>
      </c>
      <c r="X300" s="2" t="s">
        <v>51</v>
      </c>
      <c r="Y300" s="2" t="s">
        <v>52</v>
      </c>
      <c r="Z300" s="2" t="s">
        <v>53</v>
      </c>
      <c r="AA300" s="2" t="s">
        <v>54</v>
      </c>
      <c r="AB300" s="2" t="s">
        <v>2111</v>
      </c>
      <c r="AC300" s="2" t="s">
        <v>2112</v>
      </c>
      <c r="AD300" s="6" t="s">
        <v>2113</v>
      </c>
      <c r="AE300" s="7" t="str">
        <f>HYPERLINK("https://drive.google.com/file/d/10az_wEDxC7PpHfPfNJszo8-pvAzIV-55/view?usp=drivesdk","Kokate vaishnavi madhavआपले प्रमाणपत्र")</f>
        <v>Kokate vaishnavi madhavआपले प्रमाणपत्र</v>
      </c>
      <c r="AF300" s="2" t="s">
        <v>2114</v>
      </c>
    </row>
    <row r="301" spans="1:32" ht="12.75">
      <c r="A301" s="4">
        <v>44231.837234317129</v>
      </c>
      <c r="B301" s="2" t="s">
        <v>2115</v>
      </c>
      <c r="C301" s="8">
        <v>28</v>
      </c>
      <c r="D301" s="2" t="s">
        <v>2116</v>
      </c>
      <c r="E301" s="2" t="s">
        <v>1840</v>
      </c>
      <c r="F301" s="2" t="s">
        <v>104</v>
      </c>
      <c r="G301" s="2" t="s">
        <v>105</v>
      </c>
      <c r="H301" s="2">
        <v>2014</v>
      </c>
      <c r="I301" s="2" t="s">
        <v>37</v>
      </c>
      <c r="J301" s="2" t="s">
        <v>73</v>
      </c>
      <c r="K301" s="2" t="s">
        <v>39</v>
      </c>
      <c r="L301" s="2" t="s">
        <v>40</v>
      </c>
      <c r="M301" s="2" t="s">
        <v>41</v>
      </c>
      <c r="N301" s="2" t="s">
        <v>42</v>
      </c>
      <c r="O301" s="2" t="s">
        <v>43</v>
      </c>
      <c r="P301" s="2" t="s">
        <v>44</v>
      </c>
      <c r="Q301" s="2" t="s">
        <v>45</v>
      </c>
      <c r="R301" s="2" t="s">
        <v>81</v>
      </c>
      <c r="S301" s="2" t="s">
        <v>206</v>
      </c>
      <c r="T301" s="2" t="s">
        <v>94</v>
      </c>
      <c r="U301" s="2" t="s">
        <v>110</v>
      </c>
      <c r="V301" s="2" t="s">
        <v>50</v>
      </c>
      <c r="W301" s="2" t="s">
        <v>46</v>
      </c>
      <c r="X301" s="2" t="s">
        <v>51</v>
      </c>
      <c r="Y301" s="2" t="s">
        <v>52</v>
      </c>
      <c r="Z301" s="2" t="s">
        <v>53</v>
      </c>
      <c r="AA301" s="2" t="s">
        <v>54</v>
      </c>
      <c r="AB301" s="2" t="s">
        <v>334</v>
      </c>
      <c r="AC301" s="2" t="s">
        <v>2117</v>
      </c>
      <c r="AD301" s="6" t="s">
        <v>2118</v>
      </c>
      <c r="AE301" s="7" t="str">
        <f>HYPERLINK("https://drive.google.com/file/d/1cigPWDSvN9LZjKRpvOgC1NWmv2aF_Mb-/view?usp=drivesdk","Komal sonyabapu gagareआपले प्रमाणपत्र")</f>
        <v>Komal sonyabapu gagareआपले प्रमाणपत्र</v>
      </c>
      <c r="AF301" s="2" t="s">
        <v>2119</v>
      </c>
    </row>
    <row r="302" spans="1:32" ht="12.75">
      <c r="A302" s="4">
        <v>44231.839717268522</v>
      </c>
      <c r="B302" s="2" t="s">
        <v>2120</v>
      </c>
      <c r="C302" s="8">
        <v>24</v>
      </c>
      <c r="D302" s="2" t="s">
        <v>102</v>
      </c>
      <c r="E302" s="2" t="s">
        <v>1840</v>
      </c>
      <c r="F302" s="2" t="s">
        <v>35</v>
      </c>
      <c r="G302" s="2" t="s">
        <v>105</v>
      </c>
      <c r="H302" s="2">
        <v>2014</v>
      </c>
      <c r="I302" s="2" t="s">
        <v>81</v>
      </c>
      <c r="J302" s="2" t="s">
        <v>73</v>
      </c>
      <c r="K302" s="2" t="s">
        <v>39</v>
      </c>
      <c r="L302" s="2" t="s">
        <v>40</v>
      </c>
      <c r="M302" s="2" t="s">
        <v>41</v>
      </c>
      <c r="N302" s="2" t="s">
        <v>42</v>
      </c>
      <c r="O302" s="2" t="s">
        <v>43</v>
      </c>
      <c r="P302" s="2" t="s">
        <v>44</v>
      </c>
      <c r="Q302" s="2" t="s">
        <v>45</v>
      </c>
      <c r="R302" s="2" t="s">
        <v>64</v>
      </c>
      <c r="S302" s="2" t="s">
        <v>206</v>
      </c>
      <c r="T302" s="2" t="s">
        <v>94</v>
      </c>
      <c r="U302" s="2" t="s">
        <v>110</v>
      </c>
      <c r="V302" s="2" t="s">
        <v>50</v>
      </c>
      <c r="W302" s="2" t="s">
        <v>46</v>
      </c>
      <c r="X302" s="2" t="s">
        <v>51</v>
      </c>
      <c r="Y302" s="2" t="s">
        <v>52</v>
      </c>
      <c r="Z302" s="2" t="s">
        <v>96</v>
      </c>
      <c r="AA302" s="2" t="s">
        <v>54</v>
      </c>
      <c r="AB302" s="2" t="s">
        <v>2121</v>
      </c>
      <c r="AC302" s="2" t="s">
        <v>2122</v>
      </c>
      <c r="AD302" s="6" t="s">
        <v>2123</v>
      </c>
      <c r="AE302" s="7" t="str">
        <f>HYPERLINK("https://drive.google.com/file/d/1LkzU1ky-5yxWxdfht8KK2XFXnwO4uvIq/view?usp=drivesdk","Marathiआपले प्रमाणपत्र")</f>
        <v>Marathiआपले प्रमाणपत्र</v>
      </c>
      <c r="AF302" s="2" t="s">
        <v>2124</v>
      </c>
    </row>
    <row r="303" spans="1:32" ht="12.75">
      <c r="A303" s="4">
        <v>44231.841454618057</v>
      </c>
      <c r="B303" s="2" t="s">
        <v>2125</v>
      </c>
      <c r="C303" s="8">
        <v>34</v>
      </c>
      <c r="D303" s="2" t="s">
        <v>2126</v>
      </c>
      <c r="E303" s="2" t="s">
        <v>1207</v>
      </c>
      <c r="F303" s="2" t="s">
        <v>104</v>
      </c>
      <c r="G303" s="2" t="s">
        <v>105</v>
      </c>
      <c r="H303" s="2">
        <v>2014</v>
      </c>
      <c r="I303" s="2" t="s">
        <v>37</v>
      </c>
      <c r="J303" s="2" t="s">
        <v>73</v>
      </c>
      <c r="K303" s="2" t="s">
        <v>39</v>
      </c>
      <c r="L303" s="2" t="s">
        <v>40</v>
      </c>
      <c r="M303" s="2" t="s">
        <v>41</v>
      </c>
      <c r="N303" s="2" t="s">
        <v>42</v>
      </c>
      <c r="O303" s="2" t="s">
        <v>43</v>
      </c>
      <c r="P303" s="2" t="s">
        <v>44</v>
      </c>
      <c r="Q303" s="2" t="s">
        <v>45</v>
      </c>
      <c r="R303" s="2" t="s">
        <v>64</v>
      </c>
      <c r="S303" s="2" t="s">
        <v>47</v>
      </c>
      <c r="T303" s="2" t="s">
        <v>48</v>
      </c>
      <c r="U303" s="2" t="s">
        <v>110</v>
      </c>
      <c r="V303" s="2" t="s">
        <v>50</v>
      </c>
      <c r="W303" s="2" t="s">
        <v>37</v>
      </c>
      <c r="X303" s="2" t="s">
        <v>51</v>
      </c>
      <c r="Y303" s="2" t="s">
        <v>52</v>
      </c>
      <c r="Z303" s="2" t="s">
        <v>53</v>
      </c>
      <c r="AA303" s="2" t="s">
        <v>54</v>
      </c>
      <c r="AB303" s="2" t="s">
        <v>2127</v>
      </c>
      <c r="AF303" s="2" t="s">
        <v>2128</v>
      </c>
    </row>
    <row r="304" spans="1:32" ht="12.75">
      <c r="A304" s="4">
        <v>44231.843026435185</v>
      </c>
      <c r="B304" s="2" t="s">
        <v>2129</v>
      </c>
      <c r="C304" s="8">
        <v>8</v>
      </c>
      <c r="D304" s="2" t="s">
        <v>2130</v>
      </c>
      <c r="E304" s="2" t="s">
        <v>965</v>
      </c>
      <c r="F304" s="2" t="s">
        <v>104</v>
      </c>
      <c r="G304" s="2" t="s">
        <v>105</v>
      </c>
      <c r="H304" s="2">
        <v>2013</v>
      </c>
      <c r="I304" s="2" t="s">
        <v>46</v>
      </c>
      <c r="J304" s="2" t="s">
        <v>131</v>
      </c>
      <c r="K304" s="2" t="s">
        <v>81</v>
      </c>
      <c r="L304" s="2" t="s">
        <v>62</v>
      </c>
      <c r="M304" s="2" t="s">
        <v>74</v>
      </c>
      <c r="N304" s="2" t="s">
        <v>108</v>
      </c>
      <c r="O304" s="2" t="s">
        <v>43</v>
      </c>
      <c r="P304" s="2" t="s">
        <v>197</v>
      </c>
      <c r="Q304" s="2" t="s">
        <v>77</v>
      </c>
      <c r="R304" s="2" t="s">
        <v>81</v>
      </c>
      <c r="S304" s="2" t="s">
        <v>93</v>
      </c>
      <c r="T304" s="2" t="s">
        <v>94</v>
      </c>
      <c r="U304" s="2" t="s">
        <v>110</v>
      </c>
      <c r="V304" s="2" t="s">
        <v>50</v>
      </c>
      <c r="W304" s="2" t="s">
        <v>81</v>
      </c>
      <c r="X304" s="2" t="s">
        <v>189</v>
      </c>
      <c r="Y304" s="2" t="s">
        <v>52</v>
      </c>
      <c r="Z304" s="2" t="s">
        <v>53</v>
      </c>
      <c r="AA304" s="2" t="s">
        <v>112</v>
      </c>
      <c r="AB304" s="2" t="s">
        <v>2131</v>
      </c>
      <c r="AC304" s="2" t="s">
        <v>2132</v>
      </c>
      <c r="AD304" s="6" t="s">
        <v>2133</v>
      </c>
      <c r="AE304" s="7" t="str">
        <f>HYPERLINK("https://drive.google.com/file/d/19Cjhkptj2lHAPehv84Ypc6p80rmtg9Ad/view?usp=drivesdk","मला प्रमाणपत्र हवे आहेआपले प्रमाणपत्र")</f>
        <v>मला प्रमाणपत्र हवे आहेआपले प्रमाणपत्र</v>
      </c>
      <c r="AF304" s="2" t="s">
        <v>2134</v>
      </c>
    </row>
    <row r="305" spans="1:32" ht="12.75">
      <c r="A305" s="4">
        <v>44231.848169247685</v>
      </c>
      <c r="B305" s="2" t="s">
        <v>2135</v>
      </c>
      <c r="C305" s="8">
        <v>26</v>
      </c>
      <c r="D305" s="2" t="s">
        <v>2136</v>
      </c>
      <c r="E305" s="2" t="s">
        <v>2137</v>
      </c>
      <c r="F305" s="2" t="s">
        <v>35</v>
      </c>
      <c r="G305" s="2" t="s">
        <v>105</v>
      </c>
      <c r="H305" s="2">
        <v>2014</v>
      </c>
      <c r="I305" s="2" t="s">
        <v>106</v>
      </c>
      <c r="J305" s="2" t="s">
        <v>73</v>
      </c>
      <c r="K305" s="2" t="s">
        <v>39</v>
      </c>
      <c r="L305" s="2" t="s">
        <v>40</v>
      </c>
      <c r="M305" s="2" t="s">
        <v>41</v>
      </c>
      <c r="N305" s="2" t="s">
        <v>42</v>
      </c>
      <c r="O305" s="2" t="s">
        <v>43</v>
      </c>
      <c r="P305" s="2" t="s">
        <v>44</v>
      </c>
      <c r="Q305" s="2" t="s">
        <v>45</v>
      </c>
      <c r="R305" s="2" t="s">
        <v>81</v>
      </c>
      <c r="S305" s="2" t="s">
        <v>206</v>
      </c>
      <c r="T305" s="2" t="s">
        <v>94</v>
      </c>
      <c r="U305" s="2" t="s">
        <v>110</v>
      </c>
      <c r="V305" s="2" t="s">
        <v>50</v>
      </c>
      <c r="W305" s="2" t="s">
        <v>46</v>
      </c>
      <c r="X305" s="2" t="s">
        <v>51</v>
      </c>
      <c r="Y305" s="2" t="s">
        <v>52</v>
      </c>
      <c r="Z305" s="2" t="s">
        <v>53</v>
      </c>
      <c r="AA305" s="2" t="s">
        <v>54</v>
      </c>
      <c r="AB305" s="2" t="s">
        <v>2138</v>
      </c>
      <c r="AC305" s="2" t="s">
        <v>2139</v>
      </c>
      <c r="AD305" s="6" t="s">
        <v>2140</v>
      </c>
      <c r="AE305" s="7" t="str">
        <f>HYPERLINK("https://drive.google.com/file/d/1p23mFZkq8sUzXC4Y9tE4s089TuXnrXlh/view?usp=drivesdk","Prashant Ashok wakchaureआपले प्रमाणपत्र")</f>
        <v>Prashant Ashok wakchaureआपले प्रमाणपत्र</v>
      </c>
      <c r="AF305" s="2" t="s">
        <v>2141</v>
      </c>
    </row>
    <row r="306" spans="1:32" ht="12.75">
      <c r="A306" s="4">
        <v>44231.85893563657</v>
      </c>
      <c r="B306" s="2" t="s">
        <v>2142</v>
      </c>
      <c r="C306" s="8">
        <v>28</v>
      </c>
      <c r="D306" s="2" t="s">
        <v>1526</v>
      </c>
      <c r="E306" s="2" t="s">
        <v>2143</v>
      </c>
      <c r="F306" s="2" t="s">
        <v>104</v>
      </c>
      <c r="G306" s="2" t="s">
        <v>105</v>
      </c>
      <c r="H306" s="2">
        <v>2014</v>
      </c>
      <c r="I306" s="2" t="s">
        <v>37</v>
      </c>
      <c r="J306" s="2" t="s">
        <v>73</v>
      </c>
      <c r="K306" s="2" t="s">
        <v>39</v>
      </c>
      <c r="L306" s="2" t="s">
        <v>40</v>
      </c>
      <c r="M306" s="2" t="s">
        <v>41</v>
      </c>
      <c r="N306" s="2" t="s">
        <v>42</v>
      </c>
      <c r="O306" s="2" t="s">
        <v>43</v>
      </c>
      <c r="P306" s="2" t="s">
        <v>44</v>
      </c>
      <c r="Q306" s="2" t="s">
        <v>45</v>
      </c>
      <c r="R306" s="2" t="s">
        <v>81</v>
      </c>
      <c r="S306" s="2" t="s">
        <v>206</v>
      </c>
      <c r="T306" s="2" t="s">
        <v>94</v>
      </c>
      <c r="U306" s="2" t="s">
        <v>110</v>
      </c>
      <c r="V306" s="2" t="s">
        <v>50</v>
      </c>
      <c r="W306" s="2" t="s">
        <v>46</v>
      </c>
      <c r="X306" s="2" t="s">
        <v>51</v>
      </c>
      <c r="Y306" s="2" t="s">
        <v>52</v>
      </c>
      <c r="Z306" s="2" t="s">
        <v>53</v>
      </c>
      <c r="AA306" s="2" t="s">
        <v>54</v>
      </c>
      <c r="AB306" s="2" t="s">
        <v>2144</v>
      </c>
      <c r="AC306" s="2" t="s">
        <v>2145</v>
      </c>
      <c r="AD306" s="6" t="s">
        <v>2146</v>
      </c>
      <c r="AE306" s="7" t="str">
        <f>HYPERLINK("https://drive.google.com/file/d/1HvYR9amoP57itryJkXhS3ASkmT6oSnHL/view?usp=drivesdk","Jiya Akbar Pathanआपले प्रमाणपत्र")</f>
        <v>Jiya Akbar Pathanआपले प्रमाणपत्र</v>
      </c>
      <c r="AF306" s="2" t="s">
        <v>2147</v>
      </c>
    </row>
    <row r="307" spans="1:32" ht="12.75">
      <c r="A307" s="4">
        <v>44231.861860833335</v>
      </c>
      <c r="B307" s="2" t="s">
        <v>2148</v>
      </c>
      <c r="C307" s="8">
        <v>12</v>
      </c>
      <c r="D307" s="2" t="s">
        <v>2149</v>
      </c>
      <c r="E307" s="2" t="s">
        <v>2150</v>
      </c>
      <c r="F307" s="2" t="s">
        <v>104</v>
      </c>
      <c r="G307" s="2" t="s">
        <v>105</v>
      </c>
      <c r="H307" s="2">
        <v>2014</v>
      </c>
      <c r="I307" s="2" t="s">
        <v>106</v>
      </c>
      <c r="J307" s="2" t="s">
        <v>38</v>
      </c>
      <c r="K307" s="2" t="s">
        <v>39</v>
      </c>
      <c r="L307" s="2" t="s">
        <v>62</v>
      </c>
      <c r="M307" s="2" t="s">
        <v>74</v>
      </c>
      <c r="N307" s="2" t="s">
        <v>63</v>
      </c>
      <c r="O307" s="2" t="s">
        <v>43</v>
      </c>
      <c r="P307" s="2" t="s">
        <v>76</v>
      </c>
      <c r="Q307" s="2" t="s">
        <v>77</v>
      </c>
      <c r="R307" s="2" t="s">
        <v>64</v>
      </c>
      <c r="S307" s="2" t="s">
        <v>47</v>
      </c>
      <c r="T307" s="2" t="s">
        <v>79</v>
      </c>
      <c r="U307" s="2" t="s">
        <v>132</v>
      </c>
      <c r="V307" s="2" t="s">
        <v>95</v>
      </c>
      <c r="W307" s="2" t="s">
        <v>81</v>
      </c>
      <c r="X307" s="2" t="s">
        <v>148</v>
      </c>
      <c r="Y307" s="2" t="s">
        <v>93</v>
      </c>
      <c r="Z307" s="2" t="s">
        <v>53</v>
      </c>
      <c r="AA307" s="2" t="s">
        <v>140</v>
      </c>
      <c r="AB307" s="2" t="s">
        <v>2151</v>
      </c>
      <c r="AC307" s="2" t="s">
        <v>2152</v>
      </c>
      <c r="AD307" s="6" t="s">
        <v>2153</v>
      </c>
      <c r="AE307" s="7" t="str">
        <f>HYPERLINK("https://drive.google.com/file/d/19zb6EfAa8Mcb0wC9qIYtIr9NvWZ1Y6TC/view?usp=drivesdk","SAMIKSHA AMBADAS BHONGAL आपले प्रमाणपत्र")</f>
        <v>SAMIKSHA AMBADAS BHONGAL आपले प्रमाणपत्र</v>
      </c>
      <c r="AF307" s="2" t="s">
        <v>2154</v>
      </c>
    </row>
    <row r="308" spans="1:32" ht="12.75">
      <c r="A308" s="4">
        <v>44231.941962395838</v>
      </c>
      <c r="B308" s="2" t="s">
        <v>2155</v>
      </c>
      <c r="C308" s="8">
        <v>4</v>
      </c>
      <c r="D308" s="2" t="s">
        <v>2156</v>
      </c>
      <c r="E308" s="2" t="s">
        <v>2157</v>
      </c>
      <c r="F308" s="2" t="s">
        <v>72</v>
      </c>
      <c r="G308" s="2" t="s">
        <v>105</v>
      </c>
      <c r="H308" s="2">
        <v>2014</v>
      </c>
      <c r="I308" s="2" t="s">
        <v>106</v>
      </c>
      <c r="J308" s="2" t="s">
        <v>73</v>
      </c>
      <c r="K308" s="2" t="s">
        <v>46</v>
      </c>
      <c r="L308" s="2" t="s">
        <v>40</v>
      </c>
      <c r="M308" s="2" t="s">
        <v>74</v>
      </c>
      <c r="N308" s="2" t="s">
        <v>108</v>
      </c>
      <c r="O308" s="2" t="s">
        <v>75</v>
      </c>
      <c r="P308" s="2" t="s">
        <v>120</v>
      </c>
      <c r="Q308" s="2" t="s">
        <v>363</v>
      </c>
      <c r="R308" s="2" t="s">
        <v>109</v>
      </c>
      <c r="S308" s="2" t="s">
        <v>93</v>
      </c>
      <c r="T308" s="2" t="s">
        <v>121</v>
      </c>
      <c r="U308" s="2" t="s">
        <v>80</v>
      </c>
      <c r="V308" s="2" t="s">
        <v>95</v>
      </c>
      <c r="W308" s="2" t="s">
        <v>81</v>
      </c>
      <c r="X308" s="2" t="s">
        <v>148</v>
      </c>
      <c r="Y308" s="2" t="s">
        <v>122</v>
      </c>
      <c r="Z308" s="2" t="s">
        <v>149</v>
      </c>
      <c r="AA308" s="2" t="s">
        <v>112</v>
      </c>
      <c r="AB308" s="2" t="s">
        <v>2158</v>
      </c>
      <c r="AC308" s="2" t="s">
        <v>2159</v>
      </c>
      <c r="AD308" s="6" t="s">
        <v>2160</v>
      </c>
      <c r="AE308" s="7" t="str">
        <f>HYPERLINK("https://drive.google.com/file/d/1VcU61Q4CPXw51IXxttnC68S8PjN9VKpQ/view?usp=drivesdk","I need your certificateआपले प्रमाणपत्र")</f>
        <v>I need your certificateआपले प्रमाणपत्र</v>
      </c>
      <c r="AF308" s="2" t="s">
        <v>2161</v>
      </c>
    </row>
    <row r="309" spans="1:32" ht="12.75">
      <c r="A309" s="4">
        <v>44232.348713738422</v>
      </c>
      <c r="B309" s="2" t="s">
        <v>2162</v>
      </c>
      <c r="C309" s="8">
        <v>28</v>
      </c>
      <c r="D309" s="2" t="s">
        <v>2163</v>
      </c>
      <c r="E309" s="2" t="s">
        <v>2164</v>
      </c>
      <c r="F309" s="2" t="s">
        <v>104</v>
      </c>
      <c r="G309" s="2" t="s">
        <v>105</v>
      </c>
      <c r="H309" s="2">
        <v>2014</v>
      </c>
      <c r="I309" s="2" t="s">
        <v>37</v>
      </c>
      <c r="J309" s="2" t="s">
        <v>73</v>
      </c>
      <c r="K309" s="2" t="s">
        <v>39</v>
      </c>
      <c r="L309" s="2" t="s">
        <v>40</v>
      </c>
      <c r="M309" s="2" t="s">
        <v>41</v>
      </c>
      <c r="N309" s="2" t="s">
        <v>42</v>
      </c>
      <c r="O309" s="2" t="s">
        <v>43</v>
      </c>
      <c r="P309" s="2" t="s">
        <v>44</v>
      </c>
      <c r="Q309" s="2" t="s">
        <v>45</v>
      </c>
      <c r="R309" s="2" t="s">
        <v>81</v>
      </c>
      <c r="S309" s="2" t="s">
        <v>206</v>
      </c>
      <c r="T309" s="2" t="s">
        <v>94</v>
      </c>
      <c r="U309" s="2" t="s">
        <v>110</v>
      </c>
      <c r="V309" s="2" t="s">
        <v>50</v>
      </c>
      <c r="W309" s="2" t="s">
        <v>46</v>
      </c>
      <c r="X309" s="2" t="s">
        <v>51</v>
      </c>
      <c r="Y309" s="2" t="s">
        <v>52</v>
      </c>
      <c r="Z309" s="2" t="s">
        <v>53</v>
      </c>
      <c r="AA309" s="2" t="s">
        <v>54</v>
      </c>
      <c r="AB309" s="2" t="s">
        <v>2165</v>
      </c>
      <c r="AC309" s="2" t="s">
        <v>2166</v>
      </c>
      <c r="AD309" s="6" t="s">
        <v>2167</v>
      </c>
      <c r="AE309" s="7" t="str">
        <f>HYPERLINK("https://drive.google.com/file/d/14qoIcJVJnyh8j6GVZMuDnWSw_N3VQ-f2/view?usp=drivesdk","Chaitanya londheआपले प्रमाणपत्र")</f>
        <v>Chaitanya londheआपले प्रमाणपत्र</v>
      </c>
      <c r="AF309" s="2" t="s">
        <v>2168</v>
      </c>
    </row>
    <row r="310" spans="1:32" ht="12.75">
      <c r="A310" s="4">
        <v>44232.391020474533</v>
      </c>
      <c r="B310" s="2" t="s">
        <v>2169</v>
      </c>
      <c r="C310" s="8">
        <v>24</v>
      </c>
      <c r="D310" s="2" t="s">
        <v>409</v>
      </c>
      <c r="E310" s="2" t="s">
        <v>2170</v>
      </c>
      <c r="F310" s="2" t="s">
        <v>104</v>
      </c>
      <c r="G310" s="2" t="s">
        <v>105</v>
      </c>
      <c r="H310" s="2">
        <v>2014</v>
      </c>
      <c r="I310" s="2" t="s">
        <v>37</v>
      </c>
      <c r="J310" s="2" t="s">
        <v>38</v>
      </c>
      <c r="K310" s="2" t="s">
        <v>39</v>
      </c>
      <c r="L310" s="2" t="s">
        <v>62</v>
      </c>
      <c r="M310" s="2" t="s">
        <v>165</v>
      </c>
      <c r="N310" s="2" t="s">
        <v>42</v>
      </c>
      <c r="O310" s="2" t="s">
        <v>75</v>
      </c>
      <c r="P310" s="2" t="s">
        <v>44</v>
      </c>
      <c r="Q310" s="2" t="s">
        <v>363</v>
      </c>
      <c r="R310" s="2" t="s">
        <v>109</v>
      </c>
      <c r="S310" s="2" t="s">
        <v>93</v>
      </c>
      <c r="T310" s="2" t="s">
        <v>48</v>
      </c>
      <c r="U310" s="2" t="s">
        <v>110</v>
      </c>
      <c r="V310" s="2" t="s">
        <v>50</v>
      </c>
      <c r="W310" s="2" t="s">
        <v>37</v>
      </c>
      <c r="X310" s="2" t="s">
        <v>51</v>
      </c>
      <c r="Y310" s="2" t="s">
        <v>122</v>
      </c>
      <c r="Z310" s="2" t="s">
        <v>53</v>
      </c>
      <c r="AA310" s="2" t="s">
        <v>54</v>
      </c>
      <c r="AB310" s="2" t="s">
        <v>2171</v>
      </c>
      <c r="AC310" s="2" t="s">
        <v>2172</v>
      </c>
      <c r="AD310" s="6" t="s">
        <v>2173</v>
      </c>
      <c r="AE310" s="7" t="str">
        <f>HYPERLINK("https://drive.google.com/file/d/1mCbogUBFCmY-0v55xqOevkWTr4djUm5T/view?usp=drivesdk","Yesआपले प्रमाणपत्र")</f>
        <v>Yesआपले प्रमाणपत्र</v>
      </c>
      <c r="AF310" s="2" t="s">
        <v>2174</v>
      </c>
    </row>
    <row r="311" spans="1:32" ht="12.75">
      <c r="A311" s="4">
        <v>44232.467040856485</v>
      </c>
      <c r="B311" s="2" t="s">
        <v>2175</v>
      </c>
      <c r="C311" s="8">
        <v>26</v>
      </c>
      <c r="D311" s="2" t="s">
        <v>2176</v>
      </c>
      <c r="E311" s="2" t="s">
        <v>2177</v>
      </c>
      <c r="F311" s="2" t="s">
        <v>72</v>
      </c>
      <c r="G311" s="2" t="s">
        <v>105</v>
      </c>
      <c r="H311" s="2">
        <v>2014</v>
      </c>
      <c r="I311" s="2" t="s">
        <v>46</v>
      </c>
      <c r="J311" s="2" t="s">
        <v>73</v>
      </c>
      <c r="K311" s="2" t="s">
        <v>39</v>
      </c>
      <c r="L311" s="2" t="s">
        <v>40</v>
      </c>
      <c r="M311" s="2" t="s">
        <v>41</v>
      </c>
      <c r="N311" s="2" t="s">
        <v>42</v>
      </c>
      <c r="O311" s="2" t="s">
        <v>43</v>
      </c>
      <c r="P311" s="2" t="s">
        <v>44</v>
      </c>
      <c r="Q311" s="2" t="s">
        <v>45</v>
      </c>
      <c r="R311" s="2" t="s">
        <v>81</v>
      </c>
      <c r="S311" s="2" t="s">
        <v>206</v>
      </c>
      <c r="T311" s="2" t="s">
        <v>94</v>
      </c>
      <c r="U311" s="2" t="s">
        <v>110</v>
      </c>
      <c r="V311" s="2" t="s">
        <v>50</v>
      </c>
      <c r="W311" s="2" t="s">
        <v>46</v>
      </c>
      <c r="X311" s="2" t="s">
        <v>51</v>
      </c>
      <c r="Y311" s="2" t="s">
        <v>52</v>
      </c>
      <c r="Z311" s="2" t="s">
        <v>53</v>
      </c>
      <c r="AA311" s="2" t="s">
        <v>54</v>
      </c>
      <c r="AB311" s="2" t="s">
        <v>2178</v>
      </c>
      <c r="AC311" s="2" t="s">
        <v>2179</v>
      </c>
      <c r="AD311" s="6" t="s">
        <v>2180</v>
      </c>
      <c r="AE311" s="7" t="str">
        <f>HYPERLINK("https://drive.google.com/file/d/14QxnuCKoupzzI7WN6CKta5wqwL2BMlWP/view?usp=drivesdk","Karan Ravi Kukadeआपले प्रमाणपत्र")</f>
        <v>Karan Ravi Kukadeआपले प्रमाणपत्र</v>
      </c>
      <c r="AF311" s="2" t="s">
        <v>2181</v>
      </c>
    </row>
    <row r="312" spans="1:32" ht="12.75">
      <c r="A312" s="4">
        <v>44232.509514571764</v>
      </c>
      <c r="B312" s="2" t="s">
        <v>2182</v>
      </c>
      <c r="C312" s="8">
        <v>28</v>
      </c>
      <c r="D312" s="2" t="s">
        <v>2183</v>
      </c>
      <c r="E312" s="2" t="s">
        <v>2184</v>
      </c>
      <c r="F312" s="2" t="s">
        <v>104</v>
      </c>
      <c r="G312" s="2" t="s">
        <v>105</v>
      </c>
      <c r="H312" s="2">
        <v>2014</v>
      </c>
      <c r="I312" s="2" t="s">
        <v>37</v>
      </c>
      <c r="J312" s="2" t="s">
        <v>73</v>
      </c>
      <c r="K312" s="2" t="s">
        <v>39</v>
      </c>
      <c r="L312" s="2" t="s">
        <v>40</v>
      </c>
      <c r="M312" s="2" t="s">
        <v>41</v>
      </c>
      <c r="N312" s="2" t="s">
        <v>42</v>
      </c>
      <c r="O312" s="2" t="s">
        <v>43</v>
      </c>
      <c r="P312" s="2" t="s">
        <v>44</v>
      </c>
      <c r="Q312" s="2" t="s">
        <v>45</v>
      </c>
      <c r="R312" s="2" t="s">
        <v>81</v>
      </c>
      <c r="S312" s="2" t="s">
        <v>206</v>
      </c>
      <c r="T312" s="2" t="s">
        <v>94</v>
      </c>
      <c r="U312" s="2" t="s">
        <v>110</v>
      </c>
      <c r="V312" s="2" t="s">
        <v>50</v>
      </c>
      <c r="W312" s="2" t="s">
        <v>46</v>
      </c>
      <c r="X312" s="2" t="s">
        <v>51</v>
      </c>
      <c r="Y312" s="2" t="s">
        <v>52</v>
      </c>
      <c r="Z312" s="2" t="s">
        <v>53</v>
      </c>
      <c r="AA312" s="2" t="s">
        <v>54</v>
      </c>
      <c r="AB312" s="2" t="s">
        <v>2185</v>
      </c>
      <c r="AC312" s="2" t="s">
        <v>2186</v>
      </c>
      <c r="AD312" s="6" t="s">
        <v>2187</v>
      </c>
      <c r="AE312" s="7" t="str">
        <f>HYPERLINK("https://drive.google.com/file/d/16VyjLa7CLqcc1jlNuStgcSPLyuRDPIga/view?usp=drivesdk","Vaishanvi sachin kordeआपले प्रमाणपत्र")</f>
        <v>Vaishanvi sachin kordeआपले प्रमाणपत्र</v>
      </c>
      <c r="AF312" s="2" t="s">
        <v>2188</v>
      </c>
    </row>
    <row r="313" spans="1:32" ht="12.75">
      <c r="A313" s="4">
        <v>44232.526668564809</v>
      </c>
      <c r="B313" s="2" t="s">
        <v>2189</v>
      </c>
      <c r="C313" s="8">
        <v>28</v>
      </c>
      <c r="D313" s="2" t="s">
        <v>2190</v>
      </c>
      <c r="E313" s="2" t="s">
        <v>2191</v>
      </c>
      <c r="F313" s="2" t="s">
        <v>104</v>
      </c>
      <c r="G313" s="2" t="s">
        <v>105</v>
      </c>
      <c r="H313" s="2">
        <v>2014</v>
      </c>
      <c r="I313" s="2" t="s">
        <v>37</v>
      </c>
      <c r="J313" s="2" t="s">
        <v>73</v>
      </c>
      <c r="K313" s="2" t="s">
        <v>39</v>
      </c>
      <c r="L313" s="2" t="s">
        <v>40</v>
      </c>
      <c r="M313" s="2" t="s">
        <v>41</v>
      </c>
      <c r="N313" s="2" t="s">
        <v>42</v>
      </c>
      <c r="O313" s="2" t="s">
        <v>43</v>
      </c>
      <c r="P313" s="2" t="s">
        <v>44</v>
      </c>
      <c r="Q313" s="2" t="s">
        <v>45</v>
      </c>
      <c r="R313" s="2" t="s">
        <v>81</v>
      </c>
      <c r="S313" s="2" t="s">
        <v>206</v>
      </c>
      <c r="T313" s="2" t="s">
        <v>94</v>
      </c>
      <c r="U313" s="2" t="s">
        <v>110</v>
      </c>
      <c r="V313" s="2" t="s">
        <v>50</v>
      </c>
      <c r="W313" s="2" t="s">
        <v>46</v>
      </c>
      <c r="X313" s="2" t="s">
        <v>51</v>
      </c>
      <c r="Y313" s="2" t="s">
        <v>52</v>
      </c>
      <c r="Z313" s="2" t="s">
        <v>53</v>
      </c>
      <c r="AA313" s="2" t="s">
        <v>54</v>
      </c>
      <c r="AB313" s="2" t="s">
        <v>2192</v>
      </c>
      <c r="AC313" s="2" t="s">
        <v>2193</v>
      </c>
      <c r="AD313" s="6" t="s">
        <v>2194</v>
      </c>
      <c r="AE313" s="7" t="str">
        <f>HYPERLINK("https://drive.google.com/file/d/1UJe7_HGzqxPGTnHsazxUGwTtbaaidfnT/view?usp=drivesdk","Roshni sameer shaikh आपले प्रमाणपत्र")</f>
        <v>Roshni sameer shaikh आपले प्रमाणपत्र</v>
      </c>
      <c r="AF313" s="2" t="s">
        <v>2195</v>
      </c>
    </row>
    <row r="314" spans="1:32" ht="12.75">
      <c r="A314" s="4">
        <v>44232.556446574075</v>
      </c>
      <c r="B314" s="2" t="s">
        <v>2196</v>
      </c>
      <c r="C314" s="8">
        <v>28</v>
      </c>
      <c r="D314" s="2" t="s">
        <v>2197</v>
      </c>
      <c r="E314" s="2" t="s">
        <v>2198</v>
      </c>
      <c r="F314" s="2" t="s">
        <v>104</v>
      </c>
      <c r="G314" s="2" t="s">
        <v>105</v>
      </c>
      <c r="H314" s="2">
        <v>2014</v>
      </c>
      <c r="I314" s="2" t="s">
        <v>37</v>
      </c>
      <c r="J314" s="2" t="s">
        <v>73</v>
      </c>
      <c r="K314" s="2" t="s">
        <v>39</v>
      </c>
      <c r="L314" s="2" t="s">
        <v>40</v>
      </c>
      <c r="M314" s="2" t="s">
        <v>41</v>
      </c>
      <c r="N314" s="2" t="s">
        <v>42</v>
      </c>
      <c r="O314" s="2" t="s">
        <v>43</v>
      </c>
      <c r="P314" s="2" t="s">
        <v>44</v>
      </c>
      <c r="Q314" s="2" t="s">
        <v>45</v>
      </c>
      <c r="R314" s="2" t="s">
        <v>81</v>
      </c>
      <c r="S314" s="2" t="s">
        <v>206</v>
      </c>
      <c r="T314" s="2" t="s">
        <v>94</v>
      </c>
      <c r="U314" s="2" t="s">
        <v>110</v>
      </c>
      <c r="V314" s="2" t="s">
        <v>50</v>
      </c>
      <c r="W314" s="2" t="s">
        <v>46</v>
      </c>
      <c r="X314" s="2" t="s">
        <v>51</v>
      </c>
      <c r="Y314" s="2" t="s">
        <v>52</v>
      </c>
      <c r="Z314" s="2" t="s">
        <v>53</v>
      </c>
      <c r="AA314" s="2" t="s">
        <v>54</v>
      </c>
      <c r="AB314" s="2" t="s">
        <v>2199</v>
      </c>
      <c r="AC314" s="2" t="s">
        <v>2200</v>
      </c>
      <c r="AD314" s="6" t="s">
        <v>2201</v>
      </c>
      <c r="AE314" s="7" t="str">
        <f>HYPERLINK("https://drive.google.com/file/d/15MengLWnRn4TqZ4YwGikpX12qw0AdlYb/view?usp=drivesdk","Patare Nalini Santoshआपले प्रमाणपत्र")</f>
        <v>Patare Nalini Santoshआपले प्रमाणपत्र</v>
      </c>
      <c r="AF314" s="2" t="s">
        <v>2202</v>
      </c>
    </row>
    <row r="315" spans="1:32" ht="12.75">
      <c r="A315" s="4">
        <v>44232.662060868053</v>
      </c>
      <c r="B315" s="2" t="s">
        <v>2203</v>
      </c>
      <c r="C315" s="8">
        <v>26</v>
      </c>
      <c r="D315" s="2" t="s">
        <v>2204</v>
      </c>
      <c r="E315" s="2" t="s">
        <v>2205</v>
      </c>
      <c r="F315" s="2" t="s">
        <v>104</v>
      </c>
      <c r="G315" s="2" t="s">
        <v>105</v>
      </c>
      <c r="H315" s="2">
        <v>2014</v>
      </c>
      <c r="I315" s="2" t="s">
        <v>37</v>
      </c>
      <c r="J315" s="2" t="s">
        <v>73</v>
      </c>
      <c r="K315" s="2" t="s">
        <v>39</v>
      </c>
      <c r="L315" s="2" t="s">
        <v>40</v>
      </c>
      <c r="M315" s="2" t="s">
        <v>41</v>
      </c>
      <c r="N315" s="2" t="s">
        <v>42</v>
      </c>
      <c r="O315" s="2" t="s">
        <v>43</v>
      </c>
      <c r="P315" s="2" t="s">
        <v>44</v>
      </c>
      <c r="Q315" s="2" t="s">
        <v>45</v>
      </c>
      <c r="R315" s="2" t="s">
        <v>81</v>
      </c>
      <c r="S315" s="2" t="s">
        <v>206</v>
      </c>
      <c r="T315" s="2" t="s">
        <v>94</v>
      </c>
      <c r="U315" s="2" t="s">
        <v>110</v>
      </c>
      <c r="V315" s="2" t="s">
        <v>50</v>
      </c>
      <c r="W315" s="2" t="s">
        <v>46</v>
      </c>
      <c r="X315" s="2" t="s">
        <v>51</v>
      </c>
      <c r="Y315" s="2" t="s">
        <v>52</v>
      </c>
      <c r="Z315" s="2" t="s">
        <v>111</v>
      </c>
      <c r="AA315" s="2" t="s">
        <v>54</v>
      </c>
      <c r="AB315" s="2" t="s">
        <v>334</v>
      </c>
      <c r="AC315" s="2" t="s">
        <v>2206</v>
      </c>
      <c r="AD315" s="6" t="s">
        <v>2207</v>
      </c>
      <c r="AE315" s="7" t="str">
        <f>HYPERLINK("https://drive.google.com/file/d/1QFQUUihNGGT_0IZPuqhLDSMkEsv5U4Ks/view?usp=drivesdk","Kartik unde patilआपले प्रमाणपत्र")</f>
        <v>Kartik unde patilआपले प्रमाणपत्र</v>
      </c>
      <c r="AF315" s="2" t="s">
        <v>2208</v>
      </c>
    </row>
    <row r="316" spans="1:32" ht="12.75">
      <c r="A316" s="4">
        <v>44232.735411226851</v>
      </c>
      <c r="B316" s="2" t="s">
        <v>2209</v>
      </c>
      <c r="C316" s="8">
        <v>10</v>
      </c>
      <c r="D316" s="2" t="s">
        <v>2210</v>
      </c>
      <c r="E316" s="2" t="s">
        <v>2211</v>
      </c>
      <c r="F316" s="2" t="s">
        <v>104</v>
      </c>
      <c r="G316" s="2" t="s">
        <v>105</v>
      </c>
      <c r="H316" s="2">
        <v>2014</v>
      </c>
      <c r="I316" s="2" t="s">
        <v>46</v>
      </c>
      <c r="J316" s="2" t="s">
        <v>277</v>
      </c>
      <c r="K316" s="2" t="s">
        <v>46</v>
      </c>
      <c r="L316" s="2" t="s">
        <v>91</v>
      </c>
      <c r="M316" s="2" t="s">
        <v>107</v>
      </c>
      <c r="N316" s="2" t="s">
        <v>431</v>
      </c>
      <c r="O316" s="2" t="s">
        <v>43</v>
      </c>
      <c r="P316" s="2" t="s">
        <v>44</v>
      </c>
      <c r="Q316" s="2" t="s">
        <v>45</v>
      </c>
      <c r="R316" s="2" t="s">
        <v>81</v>
      </c>
      <c r="S316" s="2" t="s">
        <v>93</v>
      </c>
      <c r="T316" s="2" t="s">
        <v>121</v>
      </c>
      <c r="U316" s="2" t="s">
        <v>49</v>
      </c>
      <c r="V316" s="2" t="s">
        <v>139</v>
      </c>
      <c r="W316" s="2" t="s">
        <v>46</v>
      </c>
      <c r="X316" s="2" t="s">
        <v>189</v>
      </c>
      <c r="Y316" s="2" t="s">
        <v>206</v>
      </c>
      <c r="Z316" s="2" t="s">
        <v>111</v>
      </c>
      <c r="AA316" s="2" t="s">
        <v>140</v>
      </c>
      <c r="AB316" s="2" t="s">
        <v>392</v>
      </c>
      <c r="AC316" s="2" t="s">
        <v>2212</v>
      </c>
      <c r="AD316" s="6" t="s">
        <v>2213</v>
      </c>
      <c r="AE316" s="7" t="str">
        <f>HYPERLINK("https://drive.google.com/file/d/1Y1zY3ZZiI5pMDIfENcbH2t8m9-Qd2PZ2/view?usp=drivesdk","Harishchandre Shubhangi Sharadआपले प्रमाणपत्र")</f>
        <v>Harishchandre Shubhangi Sharadआपले प्रमाणपत्र</v>
      </c>
      <c r="AF316" s="2" t="s">
        <v>2214</v>
      </c>
    </row>
    <row r="317" spans="1:32" ht="12.75">
      <c r="A317" s="4">
        <v>44232.797585555556</v>
      </c>
      <c r="B317" s="2" t="s">
        <v>2215</v>
      </c>
      <c r="C317" s="8">
        <v>14</v>
      </c>
      <c r="D317" s="2" t="s">
        <v>2216</v>
      </c>
      <c r="E317" s="2" t="s">
        <v>2217</v>
      </c>
      <c r="F317" s="2" t="s">
        <v>104</v>
      </c>
      <c r="G317" s="2" t="s">
        <v>105</v>
      </c>
      <c r="H317" s="2">
        <v>2016</v>
      </c>
      <c r="I317" s="2" t="s">
        <v>37</v>
      </c>
      <c r="J317" s="2" t="s">
        <v>73</v>
      </c>
      <c r="K317" s="2" t="s">
        <v>81</v>
      </c>
      <c r="L317" s="2" t="s">
        <v>40</v>
      </c>
      <c r="M317" s="2" t="s">
        <v>165</v>
      </c>
      <c r="N317" s="2" t="s">
        <v>42</v>
      </c>
      <c r="O317" s="2" t="s">
        <v>43</v>
      </c>
      <c r="P317" s="2" t="s">
        <v>44</v>
      </c>
      <c r="Q317" s="2" t="s">
        <v>77</v>
      </c>
      <c r="R317" s="2" t="s">
        <v>64</v>
      </c>
      <c r="S317" s="2" t="s">
        <v>206</v>
      </c>
      <c r="T317" s="2" t="s">
        <v>94</v>
      </c>
      <c r="U317" s="2" t="s">
        <v>132</v>
      </c>
      <c r="V317" s="2" t="s">
        <v>95</v>
      </c>
      <c r="W317" s="2" t="s">
        <v>37</v>
      </c>
      <c r="X317" s="2" t="s">
        <v>148</v>
      </c>
      <c r="Y317" s="2" t="s">
        <v>122</v>
      </c>
      <c r="Z317" s="2" t="s">
        <v>53</v>
      </c>
      <c r="AA317" s="2" t="s">
        <v>123</v>
      </c>
      <c r="AB317" s="2" t="s">
        <v>2218</v>
      </c>
      <c r="AC317" s="2" t="s">
        <v>2219</v>
      </c>
      <c r="AD317" s="6" t="s">
        <v>2220</v>
      </c>
      <c r="AE317" s="7" t="str">
        <f>HYPERLINK("https://drive.google.com/file/d/1pAaR_E6hEokQuOo7cI1ToHttRZsJCx51/view?usp=drivesdk","Vaishali Balasaheb Hajare आपले प्रमाणपत्र")</f>
        <v>Vaishali Balasaheb Hajare आपले प्रमाणपत्र</v>
      </c>
      <c r="AF317" s="2" t="s">
        <v>2221</v>
      </c>
    </row>
    <row r="318" spans="1:32" ht="12.75">
      <c r="A318" s="4">
        <v>44232.814767638891</v>
      </c>
      <c r="B318" s="2" t="s">
        <v>2222</v>
      </c>
      <c r="C318" s="8">
        <v>10</v>
      </c>
      <c r="D318" s="2" t="s">
        <v>2223</v>
      </c>
      <c r="E318" s="2" t="s">
        <v>2224</v>
      </c>
      <c r="F318" s="2" t="s">
        <v>104</v>
      </c>
      <c r="G318" s="2" t="s">
        <v>105</v>
      </c>
      <c r="H318" s="2">
        <v>2014</v>
      </c>
      <c r="I318" s="2" t="s">
        <v>46</v>
      </c>
      <c r="J318" s="2" t="s">
        <v>73</v>
      </c>
      <c r="K318" s="2" t="s">
        <v>46</v>
      </c>
      <c r="L318" s="2" t="s">
        <v>91</v>
      </c>
      <c r="M318" s="2" t="s">
        <v>41</v>
      </c>
      <c r="N318" s="2" t="s">
        <v>108</v>
      </c>
      <c r="O318" s="2" t="s">
        <v>92</v>
      </c>
      <c r="P318" s="2" t="s">
        <v>197</v>
      </c>
      <c r="Q318" s="2" t="s">
        <v>45</v>
      </c>
      <c r="R318" s="2" t="s">
        <v>109</v>
      </c>
      <c r="S318" s="2" t="s">
        <v>93</v>
      </c>
      <c r="T318" s="2" t="s">
        <v>48</v>
      </c>
      <c r="U318" s="2" t="s">
        <v>110</v>
      </c>
      <c r="V318" s="2" t="s">
        <v>139</v>
      </c>
      <c r="W318" s="2" t="s">
        <v>46</v>
      </c>
      <c r="X318" s="2" t="s">
        <v>189</v>
      </c>
      <c r="Y318" s="2" t="s">
        <v>52</v>
      </c>
      <c r="Z318" s="2" t="s">
        <v>149</v>
      </c>
      <c r="AA318" s="2" t="s">
        <v>140</v>
      </c>
      <c r="AB318" s="2" t="s">
        <v>2225</v>
      </c>
      <c r="AC318" s="2" t="s">
        <v>2226</v>
      </c>
      <c r="AD318" s="6" t="s">
        <v>2227</v>
      </c>
      <c r="AE318" s="7" t="str">
        <f>HYPERLINK("https://drive.google.com/file/d/1xwjY4a2AoX-fO3AOvRzTyN3I1ahlhEyH/view?usp=drivesdk","गाडे कांचन विलासआपले प्रमाणपत्र")</f>
        <v>गाडे कांचन विलासआपले प्रमाणपत्र</v>
      </c>
      <c r="AF318" s="2" t="s">
        <v>2228</v>
      </c>
    </row>
    <row r="319" spans="1:32" ht="12.75">
      <c r="A319" s="4">
        <v>44232.895395069441</v>
      </c>
      <c r="B319" s="2" t="s">
        <v>2229</v>
      </c>
      <c r="C319" s="8">
        <v>14</v>
      </c>
      <c r="D319" s="2" t="s">
        <v>1500</v>
      </c>
      <c r="E319" s="2" t="s">
        <v>2230</v>
      </c>
      <c r="F319" s="2" t="s">
        <v>104</v>
      </c>
      <c r="G319" s="2" t="s">
        <v>105</v>
      </c>
      <c r="H319" s="2">
        <v>2014</v>
      </c>
      <c r="I319" s="2" t="s">
        <v>81</v>
      </c>
      <c r="J319" s="2" t="s">
        <v>38</v>
      </c>
      <c r="K319" s="2" t="s">
        <v>81</v>
      </c>
      <c r="L319" s="2" t="s">
        <v>40</v>
      </c>
      <c r="M319" s="2" t="s">
        <v>74</v>
      </c>
      <c r="N319" s="2" t="s">
        <v>63</v>
      </c>
      <c r="O319" s="2" t="s">
        <v>92</v>
      </c>
      <c r="P319" s="2" t="s">
        <v>120</v>
      </c>
      <c r="Q319" s="2" t="s">
        <v>363</v>
      </c>
      <c r="R319" s="2" t="s">
        <v>109</v>
      </c>
      <c r="S319" s="2" t="s">
        <v>47</v>
      </c>
      <c r="T319" s="2" t="s">
        <v>48</v>
      </c>
      <c r="U319" s="2" t="s">
        <v>132</v>
      </c>
      <c r="V319" s="2" t="s">
        <v>50</v>
      </c>
      <c r="W319" s="2" t="s">
        <v>46</v>
      </c>
      <c r="X319" s="2" t="s">
        <v>189</v>
      </c>
      <c r="Y319" s="2" t="s">
        <v>206</v>
      </c>
      <c r="Z319" s="2" t="s">
        <v>149</v>
      </c>
      <c r="AA319" s="2" t="s">
        <v>54</v>
      </c>
      <c r="AB319" s="2" t="s">
        <v>2231</v>
      </c>
      <c r="AC319" s="2" t="s">
        <v>2232</v>
      </c>
      <c r="AD319" s="6" t="s">
        <v>2233</v>
      </c>
      <c r="AE319" s="7" t="str">
        <f>HYPERLINK("https://drive.google.com/file/d/18HDIvMeGUDYNRaKphDcFNVy1DTezgGlA/view?usp=drivesdk","हवे आहेआपले प्रमाणपत्र")</f>
        <v>हवे आहेआपले प्रमाणपत्र</v>
      </c>
      <c r="AF319" s="2" t="s">
        <v>2234</v>
      </c>
    </row>
    <row r="320" spans="1:32" ht="12.75">
      <c r="A320" s="4">
        <v>44232.905464479161</v>
      </c>
      <c r="B320" s="2" t="s">
        <v>2235</v>
      </c>
      <c r="C320" s="8">
        <v>14</v>
      </c>
      <c r="D320" s="2" t="s">
        <v>2236</v>
      </c>
      <c r="E320" s="2" t="s">
        <v>2237</v>
      </c>
      <c r="F320" s="2" t="s">
        <v>35</v>
      </c>
      <c r="G320" s="2" t="s">
        <v>36</v>
      </c>
      <c r="H320" s="2">
        <v>2013</v>
      </c>
      <c r="I320" s="2" t="s">
        <v>46</v>
      </c>
      <c r="J320" s="2" t="s">
        <v>38</v>
      </c>
      <c r="K320" s="2" t="s">
        <v>39</v>
      </c>
      <c r="L320" s="2" t="s">
        <v>62</v>
      </c>
      <c r="M320" s="2" t="s">
        <v>107</v>
      </c>
      <c r="N320" s="2" t="s">
        <v>63</v>
      </c>
      <c r="O320" s="2" t="s">
        <v>75</v>
      </c>
      <c r="P320" s="2" t="s">
        <v>44</v>
      </c>
      <c r="Q320" s="2" t="s">
        <v>166</v>
      </c>
      <c r="R320" s="2" t="s">
        <v>81</v>
      </c>
      <c r="S320" s="2" t="s">
        <v>93</v>
      </c>
      <c r="T320" s="2" t="s">
        <v>79</v>
      </c>
      <c r="U320" s="2" t="s">
        <v>49</v>
      </c>
      <c r="V320" s="2" t="s">
        <v>50</v>
      </c>
      <c r="W320" s="2" t="s">
        <v>46</v>
      </c>
      <c r="X320" s="2" t="s">
        <v>148</v>
      </c>
      <c r="Y320" s="2" t="s">
        <v>52</v>
      </c>
      <c r="Z320" s="2" t="s">
        <v>53</v>
      </c>
      <c r="AA320" s="2" t="s">
        <v>112</v>
      </c>
      <c r="AB320" s="2" t="s">
        <v>2238</v>
      </c>
      <c r="AC320" s="2" t="s">
        <v>2239</v>
      </c>
      <c r="AD320" s="6" t="s">
        <v>2240</v>
      </c>
      <c r="AE320" s="7" t="str">
        <f>HYPERLINK("https://drive.google.com/file/d/1MiQy4ZA6-xX_KwRtpbWU3ZmtKVM1o42o/view?usp=drivesdk","बडवे चंदन प्रकाशआपले प्रमाणपत्र")</f>
        <v>बडवे चंदन प्रकाशआपले प्रमाणपत्र</v>
      </c>
      <c r="AF320" s="2" t="s">
        <v>2241</v>
      </c>
    </row>
    <row r="321" spans="1:32" ht="12.75">
      <c r="A321" s="4">
        <v>44232.92845832176</v>
      </c>
      <c r="B321" s="2" t="s">
        <v>2242</v>
      </c>
      <c r="C321" s="8">
        <v>18</v>
      </c>
      <c r="D321" s="2" t="s">
        <v>2243</v>
      </c>
      <c r="E321" s="2" t="s">
        <v>2244</v>
      </c>
      <c r="F321" s="2" t="s">
        <v>72</v>
      </c>
      <c r="G321" s="2" t="s">
        <v>157</v>
      </c>
      <c r="H321" s="2">
        <v>2015</v>
      </c>
      <c r="I321" s="2" t="s">
        <v>46</v>
      </c>
      <c r="J321" s="2" t="s">
        <v>38</v>
      </c>
      <c r="K321" s="2" t="s">
        <v>39</v>
      </c>
      <c r="L321" s="2" t="s">
        <v>62</v>
      </c>
      <c r="M321" s="2" t="s">
        <v>41</v>
      </c>
      <c r="N321" s="2" t="s">
        <v>63</v>
      </c>
      <c r="O321" s="2" t="s">
        <v>43</v>
      </c>
      <c r="P321" s="2" t="s">
        <v>44</v>
      </c>
      <c r="Q321" s="2" t="s">
        <v>45</v>
      </c>
      <c r="R321" s="2" t="s">
        <v>64</v>
      </c>
      <c r="S321" s="2" t="s">
        <v>93</v>
      </c>
      <c r="T321" s="2" t="s">
        <v>121</v>
      </c>
      <c r="U321" s="2" t="s">
        <v>132</v>
      </c>
      <c r="V321" s="2" t="s">
        <v>50</v>
      </c>
      <c r="W321" s="2" t="s">
        <v>46</v>
      </c>
      <c r="X321" s="2" t="s">
        <v>189</v>
      </c>
      <c r="Y321" s="2" t="s">
        <v>52</v>
      </c>
      <c r="Z321" s="2" t="s">
        <v>53</v>
      </c>
      <c r="AA321" s="2" t="s">
        <v>123</v>
      </c>
      <c r="AB321" s="2" t="s">
        <v>2245</v>
      </c>
      <c r="AC321" s="2" t="s">
        <v>2246</v>
      </c>
      <c r="AD321" s="6" t="s">
        <v>2247</v>
      </c>
      <c r="AE321" s="7" t="str">
        <f>HYPERLINK("https://drive.google.com/file/d/1Q0ad4q8pTAxmPhNRF4zahnk_M_6pVffm/view?usp=drivesdk","राऊत प्रियंका आपले प्रमाणपत्र")</f>
        <v>राऊत प्रियंका आपले प्रमाणपत्र</v>
      </c>
      <c r="AF321" s="2" t="s">
        <v>2248</v>
      </c>
    </row>
    <row r="322" spans="1:32" ht="12.75">
      <c r="A322" s="4">
        <v>44233.303495324071</v>
      </c>
      <c r="B322" s="2" t="s">
        <v>2249</v>
      </c>
      <c r="C322" s="8">
        <v>12</v>
      </c>
      <c r="D322" s="2" t="s">
        <v>2250</v>
      </c>
      <c r="E322" s="2" t="s">
        <v>2251</v>
      </c>
      <c r="F322" s="2" t="s">
        <v>72</v>
      </c>
      <c r="G322" s="2" t="s">
        <v>105</v>
      </c>
      <c r="H322" s="2">
        <v>2013</v>
      </c>
      <c r="I322" s="2" t="s">
        <v>37</v>
      </c>
      <c r="J322" s="2" t="s">
        <v>38</v>
      </c>
      <c r="K322" s="2" t="s">
        <v>81</v>
      </c>
      <c r="L322" s="2" t="s">
        <v>40</v>
      </c>
      <c r="M322" s="2" t="s">
        <v>74</v>
      </c>
      <c r="N322" s="2" t="s">
        <v>108</v>
      </c>
      <c r="O322" s="2" t="s">
        <v>43</v>
      </c>
      <c r="P322" s="2" t="s">
        <v>197</v>
      </c>
      <c r="Q322" s="2" t="s">
        <v>77</v>
      </c>
      <c r="R322" s="2" t="s">
        <v>64</v>
      </c>
      <c r="S322" s="2" t="s">
        <v>93</v>
      </c>
      <c r="T322" s="2" t="s">
        <v>79</v>
      </c>
      <c r="U322" s="2" t="s">
        <v>132</v>
      </c>
      <c r="V322" s="2" t="s">
        <v>139</v>
      </c>
      <c r="W322" s="2" t="s">
        <v>106</v>
      </c>
      <c r="X322" s="2" t="s">
        <v>51</v>
      </c>
      <c r="Y322" s="2" t="s">
        <v>52</v>
      </c>
      <c r="Z322" s="2" t="s">
        <v>111</v>
      </c>
      <c r="AA322" s="2" t="s">
        <v>140</v>
      </c>
      <c r="AB322" s="2" t="s">
        <v>2252</v>
      </c>
      <c r="AC322" s="2" t="s">
        <v>2253</v>
      </c>
      <c r="AD322" s="6" t="s">
        <v>2254</v>
      </c>
      <c r="AE322" s="7" t="str">
        <f>HYPERLINK("https://drive.google.com/file/d/1OeuFfI6DciGNtSDGlqDDmVnMXJC3VWo6/view?usp=drivesdk","P.Mआपले प्रमाणपत्र")</f>
        <v>P.Mआपले प्रमाणपत्र</v>
      </c>
      <c r="AF322" s="2" t="s">
        <v>2255</v>
      </c>
    </row>
    <row r="323" spans="1:32" ht="12.75">
      <c r="A323" s="4">
        <v>44233.335384606486</v>
      </c>
      <c r="B323" s="2" t="s">
        <v>2256</v>
      </c>
      <c r="C323" s="8">
        <v>12</v>
      </c>
      <c r="D323" s="2" t="s">
        <v>2257</v>
      </c>
      <c r="E323" s="2" t="s">
        <v>2258</v>
      </c>
      <c r="F323" s="2" t="s">
        <v>180</v>
      </c>
      <c r="G323" s="2" t="s">
        <v>157</v>
      </c>
      <c r="H323" s="2">
        <v>2014</v>
      </c>
      <c r="I323" s="2" t="s">
        <v>81</v>
      </c>
      <c r="J323" s="2" t="s">
        <v>131</v>
      </c>
      <c r="K323" s="2" t="s">
        <v>39</v>
      </c>
      <c r="L323" s="2" t="s">
        <v>62</v>
      </c>
      <c r="M323" s="2" t="s">
        <v>74</v>
      </c>
      <c r="N323" s="2" t="s">
        <v>63</v>
      </c>
      <c r="O323" s="2" t="s">
        <v>75</v>
      </c>
      <c r="P323" s="2" t="s">
        <v>76</v>
      </c>
      <c r="Q323" s="2" t="s">
        <v>45</v>
      </c>
      <c r="R323" s="2" t="s">
        <v>64</v>
      </c>
      <c r="S323" s="2" t="s">
        <v>47</v>
      </c>
      <c r="T323" s="2" t="s">
        <v>121</v>
      </c>
      <c r="U323" s="2" t="s">
        <v>80</v>
      </c>
      <c r="V323" s="2" t="s">
        <v>50</v>
      </c>
      <c r="W323" s="2" t="s">
        <v>106</v>
      </c>
      <c r="X323" s="2" t="s">
        <v>189</v>
      </c>
      <c r="Y323" s="2" t="s">
        <v>52</v>
      </c>
      <c r="Z323" s="2" t="s">
        <v>96</v>
      </c>
      <c r="AA323" s="2" t="s">
        <v>112</v>
      </c>
      <c r="AB323" s="2" t="s">
        <v>2259</v>
      </c>
      <c r="AC323" s="2" t="s">
        <v>2260</v>
      </c>
      <c r="AD323" s="6" t="s">
        <v>2261</v>
      </c>
      <c r="AE323" s="7" t="str">
        <f>HYPERLINK("https://drive.google.com/file/d/1_dnZOqhoE2N4IXKyNA0_cbeTxdcapZ6N/view?usp=drivesdk","कैलास जिवला देशमुख आपले प्रमाणपत्र")</f>
        <v>कैलास जिवला देशमुख आपले प्रमाणपत्र</v>
      </c>
      <c r="AF323" s="2" t="s">
        <v>2262</v>
      </c>
    </row>
    <row r="324" spans="1:32" ht="12.75">
      <c r="A324" s="4">
        <v>44233.348414293985</v>
      </c>
      <c r="B324" s="2" t="s">
        <v>2263</v>
      </c>
      <c r="C324" s="8">
        <v>8</v>
      </c>
      <c r="D324" s="2" t="s">
        <v>2264</v>
      </c>
      <c r="E324" s="2" t="s">
        <v>2265</v>
      </c>
      <c r="F324" s="2" t="s">
        <v>355</v>
      </c>
      <c r="G324" s="2" t="s">
        <v>105</v>
      </c>
      <c r="H324" s="2">
        <v>2014</v>
      </c>
      <c r="I324" s="2" t="s">
        <v>37</v>
      </c>
      <c r="J324" s="2" t="s">
        <v>73</v>
      </c>
      <c r="K324" s="2" t="s">
        <v>46</v>
      </c>
      <c r="L324" s="2" t="s">
        <v>62</v>
      </c>
      <c r="M324" s="2" t="s">
        <v>74</v>
      </c>
      <c r="N324" s="2" t="s">
        <v>63</v>
      </c>
      <c r="O324" s="2" t="s">
        <v>43</v>
      </c>
      <c r="P324" s="2" t="s">
        <v>76</v>
      </c>
      <c r="Q324" s="2" t="s">
        <v>77</v>
      </c>
      <c r="R324" s="2" t="s">
        <v>64</v>
      </c>
      <c r="S324" s="2" t="s">
        <v>93</v>
      </c>
      <c r="T324" s="2" t="s">
        <v>79</v>
      </c>
      <c r="U324" s="2" t="s">
        <v>110</v>
      </c>
      <c r="V324" s="2" t="s">
        <v>95</v>
      </c>
      <c r="W324" s="2" t="s">
        <v>37</v>
      </c>
      <c r="X324" s="2" t="s">
        <v>189</v>
      </c>
      <c r="Y324" s="2" t="s">
        <v>122</v>
      </c>
      <c r="Z324" s="2" t="s">
        <v>111</v>
      </c>
      <c r="AA324" s="2" t="s">
        <v>123</v>
      </c>
      <c r="AB324" s="2" t="s">
        <v>2266</v>
      </c>
      <c r="AC324" s="2" t="s">
        <v>2267</v>
      </c>
      <c r="AD324" s="6" t="s">
        <v>2268</v>
      </c>
      <c r="AE324" s="7" t="str">
        <f>HYPERLINK("https://drive.google.com/file/d/19nx1eqcDR2xyaXKcCwC-ylN0bkWrgdtF/view?usp=drivesdk","Hoआपले प्रमाणपत्र")</f>
        <v>Hoआपले प्रमाणपत्र</v>
      </c>
      <c r="AF324" s="2" t="s">
        <v>2269</v>
      </c>
    </row>
    <row r="325" spans="1:32" ht="12.75">
      <c r="A325" s="4">
        <v>44233.440801874996</v>
      </c>
      <c r="B325" s="2" t="s">
        <v>2270</v>
      </c>
      <c r="C325" s="8">
        <v>30</v>
      </c>
      <c r="D325" s="2" t="s">
        <v>2271</v>
      </c>
      <c r="E325" s="2" t="s">
        <v>2272</v>
      </c>
      <c r="F325" s="2" t="s">
        <v>72</v>
      </c>
      <c r="G325" s="2" t="s">
        <v>105</v>
      </c>
      <c r="H325" s="2">
        <v>2014</v>
      </c>
      <c r="I325" s="2" t="s">
        <v>37</v>
      </c>
      <c r="J325" s="2" t="s">
        <v>73</v>
      </c>
      <c r="K325" s="2" t="s">
        <v>39</v>
      </c>
      <c r="L325" s="2" t="s">
        <v>40</v>
      </c>
      <c r="M325" s="2" t="s">
        <v>41</v>
      </c>
      <c r="N325" s="2" t="s">
        <v>42</v>
      </c>
      <c r="O325" s="2" t="s">
        <v>43</v>
      </c>
      <c r="P325" s="2" t="s">
        <v>44</v>
      </c>
      <c r="Q325" s="2" t="s">
        <v>45</v>
      </c>
      <c r="R325" s="2" t="s">
        <v>81</v>
      </c>
      <c r="S325" s="2" t="s">
        <v>206</v>
      </c>
      <c r="T325" s="2" t="s">
        <v>94</v>
      </c>
      <c r="U325" s="2" t="s">
        <v>110</v>
      </c>
      <c r="V325" s="2" t="s">
        <v>50</v>
      </c>
      <c r="W325" s="2" t="s">
        <v>37</v>
      </c>
      <c r="X325" s="2" t="s">
        <v>51</v>
      </c>
      <c r="Y325" s="2" t="s">
        <v>52</v>
      </c>
      <c r="Z325" s="2" t="s">
        <v>53</v>
      </c>
      <c r="AA325" s="2" t="s">
        <v>54</v>
      </c>
      <c r="AB325" s="2" t="s">
        <v>2273</v>
      </c>
      <c r="AC325" s="2" t="s">
        <v>2274</v>
      </c>
      <c r="AD325" s="6" t="s">
        <v>2275</v>
      </c>
      <c r="AE325" s="7" t="str">
        <f>HYPERLINK("https://drive.google.com/file/d/1mIKVhQVHe_ghqm3grv8HpqcWbwmyATn1/view?usp=drivesdk","रोकडे अक्षदा ज्ञानदेवआपले प्रमाणपत्र")</f>
        <v>रोकडे अक्षदा ज्ञानदेवआपले प्रमाणपत्र</v>
      </c>
      <c r="AF325" s="2" t="s">
        <v>2276</v>
      </c>
    </row>
    <row r="326" spans="1:32" ht="12.75">
      <c r="A326" s="4">
        <v>44233.549430995372</v>
      </c>
      <c r="B326" s="2" t="s">
        <v>2277</v>
      </c>
      <c r="C326" s="8">
        <v>22</v>
      </c>
      <c r="D326" s="2" t="s">
        <v>2278</v>
      </c>
      <c r="E326" s="2" t="s">
        <v>2279</v>
      </c>
      <c r="F326" s="2" t="s">
        <v>104</v>
      </c>
      <c r="G326" s="2" t="s">
        <v>105</v>
      </c>
      <c r="H326" s="2">
        <v>2013</v>
      </c>
      <c r="I326" s="2" t="s">
        <v>37</v>
      </c>
      <c r="J326" s="2" t="s">
        <v>38</v>
      </c>
      <c r="K326" s="2" t="s">
        <v>81</v>
      </c>
      <c r="L326" s="2" t="s">
        <v>62</v>
      </c>
      <c r="M326" s="2" t="s">
        <v>41</v>
      </c>
      <c r="N326" s="2" t="s">
        <v>63</v>
      </c>
      <c r="O326" s="2" t="s">
        <v>43</v>
      </c>
      <c r="P326" s="2" t="s">
        <v>44</v>
      </c>
      <c r="Q326" s="2" t="s">
        <v>363</v>
      </c>
      <c r="R326" s="2" t="s">
        <v>64</v>
      </c>
      <c r="S326" s="2" t="s">
        <v>206</v>
      </c>
      <c r="T326" s="2" t="s">
        <v>94</v>
      </c>
      <c r="U326" s="2" t="s">
        <v>49</v>
      </c>
      <c r="V326" s="2" t="s">
        <v>50</v>
      </c>
      <c r="W326" s="2" t="s">
        <v>106</v>
      </c>
      <c r="X326" s="2" t="s">
        <v>51</v>
      </c>
      <c r="Y326" s="2" t="s">
        <v>52</v>
      </c>
      <c r="Z326" s="2" t="s">
        <v>53</v>
      </c>
      <c r="AA326" s="2" t="s">
        <v>54</v>
      </c>
      <c r="AB326" s="2" t="s">
        <v>2280</v>
      </c>
      <c r="AC326" s="2" t="s">
        <v>2281</v>
      </c>
      <c r="AD326" s="6" t="s">
        <v>2282</v>
      </c>
      <c r="AE326" s="7" t="str">
        <f>HYPERLINK("https://drive.google.com/file/d/1RlBWWCnUqaaa6wDafrwcPicKZ20-EfAK/view?usp=drivesdk","Prashant Devare आपले प्रमाणपत्र")</f>
        <v>Prashant Devare आपले प्रमाणपत्र</v>
      </c>
      <c r="AF326" s="2" t="s">
        <v>2283</v>
      </c>
    </row>
    <row r="327" spans="1:32" ht="12.75">
      <c r="A327" s="4">
        <v>44233.561528564816</v>
      </c>
      <c r="B327" s="2" t="s">
        <v>2284</v>
      </c>
      <c r="C327" s="8">
        <v>24</v>
      </c>
      <c r="D327" s="2" t="s">
        <v>2285</v>
      </c>
      <c r="E327" s="2" t="s">
        <v>2286</v>
      </c>
      <c r="F327" s="2" t="s">
        <v>104</v>
      </c>
      <c r="G327" s="2" t="s">
        <v>105</v>
      </c>
      <c r="H327" s="2">
        <v>2014</v>
      </c>
      <c r="I327" s="2" t="s">
        <v>37</v>
      </c>
      <c r="J327" s="2" t="s">
        <v>73</v>
      </c>
      <c r="K327" s="2" t="s">
        <v>39</v>
      </c>
      <c r="L327" s="2" t="s">
        <v>40</v>
      </c>
      <c r="M327" s="2" t="s">
        <v>74</v>
      </c>
      <c r="N327" s="2" t="s">
        <v>63</v>
      </c>
      <c r="O327" s="2" t="s">
        <v>43</v>
      </c>
      <c r="P327" s="2" t="s">
        <v>44</v>
      </c>
      <c r="Q327" s="2" t="s">
        <v>363</v>
      </c>
      <c r="R327" s="2" t="s">
        <v>109</v>
      </c>
      <c r="S327" s="2" t="s">
        <v>47</v>
      </c>
      <c r="T327" s="2" t="s">
        <v>48</v>
      </c>
      <c r="U327" s="2" t="s">
        <v>132</v>
      </c>
      <c r="V327" s="2" t="s">
        <v>50</v>
      </c>
      <c r="W327" s="2" t="s">
        <v>37</v>
      </c>
      <c r="X327" s="2" t="s">
        <v>189</v>
      </c>
      <c r="Y327" s="2" t="s">
        <v>52</v>
      </c>
      <c r="Z327" s="2" t="s">
        <v>149</v>
      </c>
      <c r="AA327" s="2" t="s">
        <v>54</v>
      </c>
      <c r="AB327" s="2" t="s">
        <v>2287</v>
      </c>
      <c r="AC327" s="2" t="s">
        <v>2288</v>
      </c>
      <c r="AD327" s="6" t="s">
        <v>2289</v>
      </c>
      <c r="AE327" s="7" t="str">
        <f>HYPERLINK("https://drive.google.com/file/d/1tymrS5zG8k30yMmF_q5lRfPk96xuG5lF/view?usp=drivesdk","वैष्णवी बबन घनवटआपले प्रमाणपत्र")</f>
        <v>वैष्णवी बबन घनवटआपले प्रमाणपत्र</v>
      </c>
      <c r="AF327" s="2" t="s">
        <v>2290</v>
      </c>
    </row>
    <row r="328" spans="1:32" ht="12.75">
      <c r="A328" s="4">
        <v>44233.598103298616</v>
      </c>
      <c r="B328" s="2" t="s">
        <v>2291</v>
      </c>
      <c r="C328" s="8">
        <v>26</v>
      </c>
      <c r="D328" s="2" t="s">
        <v>2292</v>
      </c>
      <c r="E328" s="2" t="s">
        <v>2293</v>
      </c>
      <c r="F328" s="2" t="s">
        <v>180</v>
      </c>
      <c r="G328" s="2" t="s">
        <v>36</v>
      </c>
      <c r="H328" s="2">
        <v>2013</v>
      </c>
      <c r="I328" s="2" t="s">
        <v>37</v>
      </c>
      <c r="J328" s="2" t="s">
        <v>38</v>
      </c>
      <c r="K328" s="2" t="s">
        <v>39</v>
      </c>
      <c r="L328" s="2" t="s">
        <v>40</v>
      </c>
      <c r="M328" s="2" t="s">
        <v>41</v>
      </c>
      <c r="N328" s="2" t="s">
        <v>42</v>
      </c>
      <c r="O328" s="2" t="s">
        <v>43</v>
      </c>
      <c r="P328" s="2" t="s">
        <v>44</v>
      </c>
      <c r="Q328" s="2" t="s">
        <v>45</v>
      </c>
      <c r="R328" s="2" t="s">
        <v>109</v>
      </c>
      <c r="S328" s="2" t="s">
        <v>93</v>
      </c>
      <c r="T328" s="2" t="s">
        <v>121</v>
      </c>
      <c r="U328" s="2" t="s">
        <v>49</v>
      </c>
      <c r="V328" s="2" t="s">
        <v>50</v>
      </c>
      <c r="W328" s="2" t="s">
        <v>46</v>
      </c>
      <c r="X328" s="2" t="s">
        <v>51</v>
      </c>
      <c r="Y328" s="2" t="s">
        <v>122</v>
      </c>
      <c r="Z328" s="2" t="s">
        <v>53</v>
      </c>
      <c r="AA328" s="2" t="s">
        <v>123</v>
      </c>
      <c r="AB328" s="2" t="s">
        <v>2294</v>
      </c>
      <c r="AC328" s="2" t="s">
        <v>2295</v>
      </c>
      <c r="AD328" s="6" t="s">
        <v>2296</v>
      </c>
      <c r="AE328" s="7" t="str">
        <f>HYPERLINK("https://drive.google.com/file/d/1v-iOER8ljOMfcUSpKT9iZOnKJM9FHtjH/view?usp=drivesdk","सविता समीर‌ गुंजाळआपले प्रमाणपत्र")</f>
        <v>सविता समीर‌ गुंजाळआपले प्रमाणपत्र</v>
      </c>
      <c r="AF328" s="2" t="s">
        <v>2297</v>
      </c>
    </row>
    <row r="329" spans="1:32" ht="12.75">
      <c r="A329" s="4">
        <v>44233.598631539353</v>
      </c>
      <c r="B329" s="2" t="s">
        <v>2298</v>
      </c>
      <c r="C329" s="8">
        <v>12</v>
      </c>
      <c r="D329" s="2" t="s">
        <v>2299</v>
      </c>
      <c r="E329" s="2" t="s">
        <v>2300</v>
      </c>
      <c r="F329" s="2" t="s">
        <v>35</v>
      </c>
      <c r="G329" s="2" t="s">
        <v>36</v>
      </c>
      <c r="H329" s="2">
        <v>2014</v>
      </c>
      <c r="I329" s="2" t="s">
        <v>37</v>
      </c>
      <c r="J329" s="2" t="s">
        <v>131</v>
      </c>
      <c r="K329" s="2" t="s">
        <v>39</v>
      </c>
      <c r="L329" s="2" t="s">
        <v>62</v>
      </c>
      <c r="M329" s="2" t="s">
        <v>165</v>
      </c>
      <c r="N329" s="2" t="s">
        <v>63</v>
      </c>
      <c r="O329" s="2" t="s">
        <v>75</v>
      </c>
      <c r="P329" s="2" t="s">
        <v>44</v>
      </c>
      <c r="Q329" s="2" t="s">
        <v>45</v>
      </c>
      <c r="R329" s="2" t="s">
        <v>64</v>
      </c>
      <c r="S329" s="2" t="s">
        <v>93</v>
      </c>
      <c r="T329" s="2" t="s">
        <v>121</v>
      </c>
      <c r="U329" s="2" t="s">
        <v>110</v>
      </c>
      <c r="V329" s="2" t="s">
        <v>50</v>
      </c>
      <c r="W329" s="2" t="s">
        <v>46</v>
      </c>
      <c r="X329" s="2" t="s">
        <v>82</v>
      </c>
      <c r="Y329" s="2" t="s">
        <v>122</v>
      </c>
      <c r="Z329" s="2" t="s">
        <v>96</v>
      </c>
      <c r="AA329" s="2" t="s">
        <v>123</v>
      </c>
      <c r="AB329" s="2" t="s">
        <v>2301</v>
      </c>
      <c r="AC329" s="2" t="s">
        <v>2302</v>
      </c>
      <c r="AD329" s="6" t="s">
        <v>2303</v>
      </c>
      <c r="AE329" s="7" t="str">
        <f>HYPERLINK("https://drive.google.com/file/d/1aHFMJ2H1Q6UEM9LZhdFhZqNjtfVcqtAk/view?usp=drivesdk","बोकंद राजेंद्र तुळशिदासआपले प्रमाणपत्र")</f>
        <v>बोकंद राजेंद्र तुळशिदासआपले प्रमाणपत्र</v>
      </c>
      <c r="AF329" s="2" t="s">
        <v>2304</v>
      </c>
    </row>
    <row r="330" spans="1:32" ht="12.75">
      <c r="A330" s="4">
        <v>44233.692463969906</v>
      </c>
      <c r="B330" s="2" t="s">
        <v>2305</v>
      </c>
      <c r="C330" s="8">
        <v>14</v>
      </c>
      <c r="D330" s="2" t="s">
        <v>2306</v>
      </c>
      <c r="E330" s="2" t="s">
        <v>2307</v>
      </c>
      <c r="F330" s="2" t="s">
        <v>72</v>
      </c>
      <c r="G330" s="2" t="s">
        <v>105</v>
      </c>
      <c r="H330" s="2">
        <v>2014</v>
      </c>
      <c r="I330" s="2" t="s">
        <v>37</v>
      </c>
      <c r="J330" s="2" t="s">
        <v>277</v>
      </c>
      <c r="K330" s="2" t="s">
        <v>81</v>
      </c>
      <c r="L330" s="2" t="s">
        <v>62</v>
      </c>
      <c r="M330" s="2" t="s">
        <v>107</v>
      </c>
      <c r="N330" s="2" t="s">
        <v>431</v>
      </c>
      <c r="O330" s="2" t="s">
        <v>43</v>
      </c>
      <c r="P330" s="2" t="s">
        <v>197</v>
      </c>
      <c r="Q330" s="2" t="s">
        <v>45</v>
      </c>
      <c r="R330" s="2" t="s">
        <v>81</v>
      </c>
      <c r="S330" s="2" t="s">
        <v>93</v>
      </c>
      <c r="T330" s="2" t="s">
        <v>121</v>
      </c>
      <c r="U330" s="2" t="s">
        <v>132</v>
      </c>
      <c r="V330" s="2" t="s">
        <v>95</v>
      </c>
      <c r="W330" s="2" t="s">
        <v>37</v>
      </c>
      <c r="X330" s="2" t="s">
        <v>82</v>
      </c>
      <c r="Y330" s="2" t="s">
        <v>122</v>
      </c>
      <c r="Z330" s="2" t="s">
        <v>53</v>
      </c>
      <c r="AA330" s="2" t="s">
        <v>54</v>
      </c>
      <c r="AB330" s="2" t="s">
        <v>2308</v>
      </c>
      <c r="AC330" s="2" t="s">
        <v>2309</v>
      </c>
      <c r="AD330" s="6" t="s">
        <v>2310</v>
      </c>
      <c r="AE330" s="7" t="str">
        <f>HYPERLINK("https://drive.google.com/file/d/14OEbk-jPXWJ53KCKwvaMotNikxdnqfLz/view?usp=drivesdk","Mhase Anirudha Ashokआपले प्रमाणपत्र")</f>
        <v>Mhase Anirudha Ashokआपले प्रमाणपत्र</v>
      </c>
      <c r="AF330" s="2" t="s">
        <v>2311</v>
      </c>
    </row>
    <row r="331" spans="1:32" ht="12.75">
      <c r="A331" s="4">
        <v>44233.703982615742</v>
      </c>
      <c r="B331" s="2" t="s">
        <v>2312</v>
      </c>
      <c r="C331" s="8">
        <v>12</v>
      </c>
      <c r="D331" s="2" t="s">
        <v>2313</v>
      </c>
      <c r="E331" s="2" t="s">
        <v>2314</v>
      </c>
      <c r="F331" s="2" t="s">
        <v>104</v>
      </c>
      <c r="G331" s="2" t="s">
        <v>105</v>
      </c>
      <c r="H331" s="2">
        <v>2014</v>
      </c>
      <c r="I331" s="2" t="s">
        <v>46</v>
      </c>
      <c r="J331" s="2" t="s">
        <v>131</v>
      </c>
      <c r="K331" s="2" t="s">
        <v>39</v>
      </c>
      <c r="L331" s="2" t="s">
        <v>91</v>
      </c>
      <c r="M331" s="2" t="s">
        <v>107</v>
      </c>
      <c r="N331" s="2" t="s">
        <v>63</v>
      </c>
      <c r="O331" s="2" t="s">
        <v>43</v>
      </c>
      <c r="P331" s="2" t="s">
        <v>120</v>
      </c>
      <c r="Q331" s="2" t="s">
        <v>166</v>
      </c>
      <c r="R331" s="2" t="s">
        <v>46</v>
      </c>
      <c r="S331" s="2" t="s">
        <v>93</v>
      </c>
      <c r="T331" s="2" t="s">
        <v>79</v>
      </c>
      <c r="U331" s="2" t="s">
        <v>49</v>
      </c>
      <c r="V331" s="2" t="s">
        <v>95</v>
      </c>
      <c r="W331" s="2" t="s">
        <v>46</v>
      </c>
      <c r="X331" s="2" t="s">
        <v>148</v>
      </c>
      <c r="Y331" s="2" t="s">
        <v>52</v>
      </c>
      <c r="Z331" s="2" t="s">
        <v>111</v>
      </c>
      <c r="AA331" s="2" t="s">
        <v>123</v>
      </c>
      <c r="AB331" s="2" t="s">
        <v>2315</v>
      </c>
      <c r="AC331" s="2" t="s">
        <v>2316</v>
      </c>
      <c r="AD331" s="6" t="s">
        <v>2317</v>
      </c>
      <c r="AE331" s="7" t="str">
        <f>HYPERLINK("https://drive.google.com/file/d/1UUZIcw4_CFlV0g0aIm67fS8rZl0eCfzJ/view?usp=drivesdk","Aditya Mhase patilआपले प्रमाणपत्र")</f>
        <v>Aditya Mhase patilआपले प्रमाणपत्र</v>
      </c>
      <c r="AF331" s="2" t="s">
        <v>2318</v>
      </c>
    </row>
    <row r="332" spans="1:32" ht="12.75">
      <c r="A332" s="4">
        <v>44233.728898900459</v>
      </c>
      <c r="B332" s="2" t="s">
        <v>2319</v>
      </c>
      <c r="C332" s="8">
        <v>14</v>
      </c>
      <c r="D332" s="2" t="s">
        <v>2320</v>
      </c>
      <c r="E332" s="2" t="s">
        <v>2321</v>
      </c>
      <c r="F332" s="2" t="s">
        <v>72</v>
      </c>
      <c r="G332" s="2" t="s">
        <v>105</v>
      </c>
      <c r="H332" s="2">
        <v>2014</v>
      </c>
      <c r="I332" s="2" t="s">
        <v>46</v>
      </c>
      <c r="J332" s="2" t="s">
        <v>73</v>
      </c>
      <c r="K332" s="2" t="s">
        <v>39</v>
      </c>
      <c r="L332" s="2" t="s">
        <v>62</v>
      </c>
      <c r="M332" s="2" t="s">
        <v>74</v>
      </c>
      <c r="N332" s="2" t="s">
        <v>63</v>
      </c>
      <c r="O332" s="2" t="s">
        <v>75</v>
      </c>
      <c r="P332" s="2" t="s">
        <v>44</v>
      </c>
      <c r="Q332" s="2" t="s">
        <v>363</v>
      </c>
      <c r="R332" s="2" t="s">
        <v>109</v>
      </c>
      <c r="S332" s="2" t="s">
        <v>78</v>
      </c>
      <c r="T332" s="2" t="s">
        <v>79</v>
      </c>
      <c r="U332" s="2" t="s">
        <v>49</v>
      </c>
      <c r="V332" s="2" t="s">
        <v>95</v>
      </c>
      <c r="W332" s="2" t="s">
        <v>46</v>
      </c>
      <c r="X332" s="2" t="s">
        <v>189</v>
      </c>
      <c r="Y332" s="2" t="s">
        <v>52</v>
      </c>
      <c r="Z332" s="2" t="s">
        <v>53</v>
      </c>
      <c r="AA332" s="2" t="s">
        <v>54</v>
      </c>
      <c r="AB332" s="2" t="s">
        <v>2322</v>
      </c>
      <c r="AC332" s="2" t="s">
        <v>2323</v>
      </c>
      <c r="AD332" s="6" t="s">
        <v>2324</v>
      </c>
      <c r="AE332" s="7" t="str">
        <f>HYPERLINK("https://drive.google.com/file/d/1l-J_5QmTsCPmNzsmNMQnYm54BkxTKcci/view?usp=drivesdk","प्रणव आबासाहेब ढेपे आपले प्रमाणपत्र")</f>
        <v>प्रणव आबासाहेब ढेपे आपले प्रमाणपत्र</v>
      </c>
      <c r="AF332" s="2" t="s">
        <v>2325</v>
      </c>
    </row>
    <row r="333" spans="1:32" ht="12.75">
      <c r="A333" s="4">
        <v>44233.775717696757</v>
      </c>
      <c r="B333" s="2" t="s">
        <v>2326</v>
      </c>
      <c r="C333" s="8">
        <v>30</v>
      </c>
      <c r="D333" s="2" t="s">
        <v>2327</v>
      </c>
      <c r="E333" s="2" t="s">
        <v>2328</v>
      </c>
      <c r="F333" s="2" t="s">
        <v>180</v>
      </c>
      <c r="G333" s="2" t="s">
        <v>36</v>
      </c>
      <c r="H333" s="2">
        <v>2014</v>
      </c>
      <c r="I333" s="2" t="s">
        <v>37</v>
      </c>
      <c r="J333" s="2" t="s">
        <v>38</v>
      </c>
      <c r="K333" s="2" t="s">
        <v>39</v>
      </c>
      <c r="L333" s="2" t="s">
        <v>278</v>
      </c>
      <c r="M333" s="2" t="s">
        <v>41</v>
      </c>
      <c r="N333" s="2" t="s">
        <v>42</v>
      </c>
      <c r="O333" s="2" t="s">
        <v>43</v>
      </c>
      <c r="P333" s="2" t="s">
        <v>44</v>
      </c>
      <c r="Q333" s="2" t="s">
        <v>45</v>
      </c>
      <c r="R333" s="2" t="s">
        <v>46</v>
      </c>
      <c r="S333" s="2" t="s">
        <v>93</v>
      </c>
      <c r="T333" s="2" t="s">
        <v>79</v>
      </c>
      <c r="U333" s="2" t="s">
        <v>49</v>
      </c>
      <c r="V333" s="2" t="s">
        <v>50</v>
      </c>
      <c r="W333" s="2" t="s">
        <v>37</v>
      </c>
      <c r="X333" s="2" t="s">
        <v>51</v>
      </c>
      <c r="Y333" s="2" t="s">
        <v>122</v>
      </c>
      <c r="Z333" s="2" t="s">
        <v>53</v>
      </c>
      <c r="AA333" s="2" t="s">
        <v>123</v>
      </c>
      <c r="AB333" s="2" t="s">
        <v>2329</v>
      </c>
      <c r="AC333" s="2" t="s">
        <v>2330</v>
      </c>
      <c r="AD333" s="6" t="s">
        <v>2331</v>
      </c>
      <c r="AE333" s="7" t="str">
        <f>HYPERLINK("https://drive.google.com/file/d/15pkTJB3TrWxNzzehDX59pzCla3GX0nGe/view?usp=drivesdk","श्रीमती मंगल जगन्नाथ सातुरेआपले प्रमाणपत्र")</f>
        <v>श्रीमती मंगल जगन्नाथ सातुरेआपले प्रमाणपत्र</v>
      </c>
      <c r="AF333" s="2" t="s">
        <v>2332</v>
      </c>
    </row>
    <row r="334" spans="1:32" ht="12.75">
      <c r="A334" s="4">
        <v>44233.793337476847</v>
      </c>
      <c r="B334" s="2" t="s">
        <v>2333</v>
      </c>
      <c r="C334" s="8">
        <v>14</v>
      </c>
      <c r="D334" s="2" t="s">
        <v>2334</v>
      </c>
      <c r="E334" s="2" t="s">
        <v>2335</v>
      </c>
      <c r="F334" s="2" t="s">
        <v>180</v>
      </c>
      <c r="G334" s="2" t="s">
        <v>36</v>
      </c>
      <c r="H334" s="2">
        <v>2013</v>
      </c>
      <c r="I334" s="2" t="s">
        <v>46</v>
      </c>
      <c r="J334" s="2" t="s">
        <v>38</v>
      </c>
      <c r="K334" s="2" t="s">
        <v>39</v>
      </c>
      <c r="L334" s="2" t="s">
        <v>62</v>
      </c>
      <c r="M334" s="2" t="s">
        <v>74</v>
      </c>
      <c r="N334" s="2" t="s">
        <v>431</v>
      </c>
      <c r="O334" s="2" t="s">
        <v>43</v>
      </c>
      <c r="P334" s="2" t="s">
        <v>44</v>
      </c>
      <c r="Q334" s="2" t="s">
        <v>363</v>
      </c>
      <c r="R334" s="2" t="s">
        <v>64</v>
      </c>
      <c r="S334" s="2" t="s">
        <v>78</v>
      </c>
      <c r="T334" s="2" t="s">
        <v>121</v>
      </c>
      <c r="U334" s="2" t="s">
        <v>80</v>
      </c>
      <c r="V334" s="2" t="s">
        <v>50</v>
      </c>
      <c r="W334" s="2" t="s">
        <v>37</v>
      </c>
      <c r="X334" s="2" t="s">
        <v>51</v>
      </c>
      <c r="Y334" s="2" t="s">
        <v>122</v>
      </c>
      <c r="Z334" s="2" t="s">
        <v>96</v>
      </c>
      <c r="AA334" s="2" t="s">
        <v>123</v>
      </c>
      <c r="AB334" s="2" t="s">
        <v>2336</v>
      </c>
      <c r="AC334" s="2" t="s">
        <v>2337</v>
      </c>
      <c r="AD334" s="6" t="s">
        <v>2338</v>
      </c>
      <c r="AE334" s="7" t="str">
        <f>HYPERLINK("https://drive.google.com/file/d/1y8vBApZ7iHdm2dQ26g9I6-PNrRKL2ZHR/view?usp=drivesdk","शिंदे प्रभाकर सखारामआपले प्रमाणपत्र")</f>
        <v>शिंदे प्रभाकर सखारामआपले प्रमाणपत्र</v>
      </c>
      <c r="AF334" s="2" t="s">
        <v>2339</v>
      </c>
    </row>
    <row r="335" spans="1:32" ht="12.75">
      <c r="A335" s="4">
        <v>44233.803781921291</v>
      </c>
      <c r="B335" s="2" t="s">
        <v>2340</v>
      </c>
      <c r="C335" s="8">
        <v>26</v>
      </c>
      <c r="D335" s="2" t="s">
        <v>2341</v>
      </c>
      <c r="E335" s="2" t="s">
        <v>2342</v>
      </c>
      <c r="F335" s="2" t="s">
        <v>104</v>
      </c>
      <c r="G335" s="2" t="s">
        <v>105</v>
      </c>
      <c r="H335" s="2">
        <v>2014</v>
      </c>
      <c r="I335" s="2" t="s">
        <v>37</v>
      </c>
      <c r="J335" s="2" t="s">
        <v>73</v>
      </c>
      <c r="K335" s="2" t="s">
        <v>39</v>
      </c>
      <c r="L335" s="2" t="s">
        <v>62</v>
      </c>
      <c r="M335" s="2" t="s">
        <v>41</v>
      </c>
      <c r="N335" s="2" t="s">
        <v>42</v>
      </c>
      <c r="O335" s="2" t="s">
        <v>43</v>
      </c>
      <c r="P335" s="2" t="s">
        <v>44</v>
      </c>
      <c r="Q335" s="2" t="s">
        <v>45</v>
      </c>
      <c r="R335" s="2" t="s">
        <v>81</v>
      </c>
      <c r="S335" s="2" t="s">
        <v>206</v>
      </c>
      <c r="T335" s="2" t="s">
        <v>94</v>
      </c>
      <c r="U335" s="2" t="s">
        <v>110</v>
      </c>
      <c r="V335" s="2" t="s">
        <v>50</v>
      </c>
      <c r="W335" s="2" t="s">
        <v>46</v>
      </c>
      <c r="X335" s="2" t="s">
        <v>51</v>
      </c>
      <c r="Y335" s="2" t="s">
        <v>52</v>
      </c>
      <c r="Z335" s="2" t="s">
        <v>53</v>
      </c>
      <c r="AA335" s="2" t="s">
        <v>54</v>
      </c>
      <c r="AB335" s="2" t="s">
        <v>2343</v>
      </c>
      <c r="AC335" s="2" t="s">
        <v>2344</v>
      </c>
      <c r="AD335" s="6" t="s">
        <v>2345</v>
      </c>
      <c r="AE335" s="7" t="str">
        <f>HYPERLINK("https://drive.google.com/file/d/14n6z2_lmPf0jL5B6MSssIzmarJWEtVRZ/view?usp=drivesdk","kokate vaishnavi madhavआपले प्रमाणपत्र")</f>
        <v>kokate vaishnavi madhavआपले प्रमाणपत्र</v>
      </c>
      <c r="AF335" s="2" t="s">
        <v>2346</v>
      </c>
    </row>
    <row r="336" spans="1:32" ht="12.75">
      <c r="A336" s="4">
        <v>44233.839045983797</v>
      </c>
      <c r="B336" s="2" t="s">
        <v>2347</v>
      </c>
      <c r="C336" s="8">
        <v>18</v>
      </c>
      <c r="D336" s="2" t="s">
        <v>2348</v>
      </c>
      <c r="E336" s="2" t="s">
        <v>2349</v>
      </c>
      <c r="F336" s="2" t="s">
        <v>104</v>
      </c>
      <c r="G336" s="2" t="s">
        <v>105</v>
      </c>
      <c r="H336" s="2">
        <v>2014</v>
      </c>
      <c r="I336" s="2" t="s">
        <v>37</v>
      </c>
      <c r="J336" s="2" t="s">
        <v>131</v>
      </c>
      <c r="K336" s="2" t="s">
        <v>39</v>
      </c>
      <c r="L336" s="2" t="s">
        <v>40</v>
      </c>
      <c r="M336" s="2" t="s">
        <v>165</v>
      </c>
      <c r="N336" s="2" t="s">
        <v>63</v>
      </c>
      <c r="O336" s="2" t="s">
        <v>43</v>
      </c>
      <c r="P336" s="2" t="s">
        <v>197</v>
      </c>
      <c r="Q336" s="2" t="s">
        <v>77</v>
      </c>
      <c r="R336" s="2" t="s">
        <v>64</v>
      </c>
      <c r="S336" s="2" t="s">
        <v>93</v>
      </c>
      <c r="T336" s="2" t="s">
        <v>79</v>
      </c>
      <c r="U336" s="2" t="s">
        <v>132</v>
      </c>
      <c r="V336" s="2" t="s">
        <v>50</v>
      </c>
      <c r="W336" s="2" t="s">
        <v>106</v>
      </c>
      <c r="X336" s="2" t="s">
        <v>189</v>
      </c>
      <c r="Y336" s="2" t="s">
        <v>52</v>
      </c>
      <c r="Z336" s="2" t="s">
        <v>53</v>
      </c>
      <c r="AA336" s="2" t="s">
        <v>54</v>
      </c>
      <c r="AB336" s="2" t="s">
        <v>2350</v>
      </c>
      <c r="AC336" s="2" t="s">
        <v>2351</v>
      </c>
      <c r="AD336" s="6" t="s">
        <v>2352</v>
      </c>
      <c r="AE336" s="7" t="str">
        <f>HYPERLINK("https://drive.google.com/file/d/1RzA1srqen0rFvvp647A520sGd_e0U7eN/view?usp=drivesdk","Englishआपले प्रमाणपत्र")</f>
        <v>Englishआपले प्रमाणपत्र</v>
      </c>
      <c r="AF336" s="2" t="s">
        <v>2353</v>
      </c>
    </row>
    <row r="337" spans="1:32" ht="12.75">
      <c r="A337" s="4">
        <v>44233.875812349535</v>
      </c>
      <c r="B337" s="2" t="s">
        <v>2354</v>
      </c>
      <c r="C337" s="8">
        <v>26</v>
      </c>
      <c r="D337" s="2" t="s">
        <v>2355</v>
      </c>
      <c r="E337" s="2" t="s">
        <v>2356</v>
      </c>
      <c r="F337" s="2" t="s">
        <v>180</v>
      </c>
      <c r="G337" s="2" t="s">
        <v>36</v>
      </c>
      <c r="H337" s="2">
        <v>2014</v>
      </c>
      <c r="I337" s="2" t="s">
        <v>37</v>
      </c>
      <c r="J337" s="2" t="s">
        <v>38</v>
      </c>
      <c r="K337" s="2" t="s">
        <v>39</v>
      </c>
      <c r="L337" s="2" t="s">
        <v>278</v>
      </c>
      <c r="M337" s="2" t="s">
        <v>41</v>
      </c>
      <c r="N337" s="2" t="s">
        <v>42</v>
      </c>
      <c r="O337" s="2" t="s">
        <v>75</v>
      </c>
      <c r="P337" s="2" t="s">
        <v>44</v>
      </c>
      <c r="Q337" s="2" t="s">
        <v>45</v>
      </c>
      <c r="R337" s="2" t="s">
        <v>46</v>
      </c>
      <c r="S337" s="2" t="s">
        <v>93</v>
      </c>
      <c r="T337" s="2" t="s">
        <v>94</v>
      </c>
      <c r="U337" s="2" t="s">
        <v>49</v>
      </c>
      <c r="V337" s="2" t="s">
        <v>50</v>
      </c>
      <c r="W337" s="2" t="s">
        <v>37</v>
      </c>
      <c r="X337" s="2" t="s">
        <v>148</v>
      </c>
      <c r="Y337" s="2" t="s">
        <v>122</v>
      </c>
      <c r="Z337" s="2" t="s">
        <v>53</v>
      </c>
      <c r="AA337" s="2" t="s">
        <v>123</v>
      </c>
      <c r="AB337" s="2" t="s">
        <v>2357</v>
      </c>
      <c r="AC337" s="2" t="s">
        <v>2358</v>
      </c>
      <c r="AD337" s="6" t="s">
        <v>2359</v>
      </c>
      <c r="AE337" s="7" t="str">
        <f>HYPERLINK("https://drive.google.com/file/d/1-wgH6BHNBNvMGp4f479Rzj56WhZYPYSn/view?usp=drivesdk","मंगल जगन्नाथ सातुरे प्रमाणपत्र हवे आहे.आपले प्रमाणपत्र")</f>
        <v>मंगल जगन्नाथ सातुरे प्रमाणपत्र हवे आहे.आपले प्रमाणपत्र</v>
      </c>
      <c r="AF337" s="2" t="s">
        <v>2360</v>
      </c>
    </row>
    <row r="338" spans="1:32" ht="12.75">
      <c r="A338" s="4">
        <v>44233.892041527783</v>
      </c>
      <c r="B338" s="2" t="s">
        <v>2361</v>
      </c>
      <c r="C338" s="8">
        <v>6</v>
      </c>
      <c r="D338" s="2" t="s">
        <v>2362</v>
      </c>
      <c r="E338" s="2" t="s">
        <v>2363</v>
      </c>
      <c r="F338" s="2" t="s">
        <v>104</v>
      </c>
      <c r="G338" s="2" t="s">
        <v>105</v>
      </c>
      <c r="H338" s="2">
        <v>2015</v>
      </c>
      <c r="I338" s="2" t="s">
        <v>46</v>
      </c>
      <c r="J338" s="2" t="s">
        <v>131</v>
      </c>
      <c r="K338" s="2" t="s">
        <v>39</v>
      </c>
      <c r="L338" s="2" t="s">
        <v>62</v>
      </c>
      <c r="M338" s="2" t="s">
        <v>165</v>
      </c>
      <c r="N338" s="2" t="s">
        <v>63</v>
      </c>
      <c r="O338" s="2" t="s">
        <v>75</v>
      </c>
      <c r="P338" s="2" t="s">
        <v>76</v>
      </c>
      <c r="Q338" s="2" t="s">
        <v>166</v>
      </c>
      <c r="R338" s="2" t="s">
        <v>81</v>
      </c>
      <c r="S338" s="2" t="s">
        <v>206</v>
      </c>
      <c r="T338" s="2" t="s">
        <v>79</v>
      </c>
      <c r="U338" s="2" t="s">
        <v>110</v>
      </c>
      <c r="V338" s="2" t="s">
        <v>50</v>
      </c>
      <c r="W338" s="2" t="s">
        <v>81</v>
      </c>
      <c r="X338" s="2" t="s">
        <v>189</v>
      </c>
      <c r="Y338" s="2" t="s">
        <v>52</v>
      </c>
      <c r="Z338" s="2" t="s">
        <v>149</v>
      </c>
      <c r="AA338" s="2" t="s">
        <v>123</v>
      </c>
      <c r="AB338" s="2" t="s">
        <v>2364</v>
      </c>
      <c r="AC338" s="2" t="s">
        <v>2365</v>
      </c>
      <c r="AD338" s="6" t="s">
        <v>2366</v>
      </c>
      <c r="AE338" s="7" t="str">
        <f>HYPERLINK("https://drive.google.com/file/d/1DQ5F91En5v6RdNXs7r1p_1UPxszhLeMA/view?usp=drivesdk","साईराज सुनील पोफळेआपले प्रमाणपत्र")</f>
        <v>साईराज सुनील पोफळेआपले प्रमाणपत्र</v>
      </c>
      <c r="AF338" s="2" t="s">
        <v>2367</v>
      </c>
    </row>
    <row r="339" spans="1:32" ht="12.75">
      <c r="A339" s="4">
        <v>44233.901688796293</v>
      </c>
      <c r="B339" s="2" t="s">
        <v>2368</v>
      </c>
      <c r="C339" s="8">
        <v>6</v>
      </c>
      <c r="D339" s="2" t="s">
        <v>2369</v>
      </c>
      <c r="E339" s="2" t="s">
        <v>2370</v>
      </c>
      <c r="F339" s="2" t="s">
        <v>35</v>
      </c>
      <c r="G339" s="2" t="s">
        <v>36</v>
      </c>
      <c r="H339" s="2">
        <v>2013</v>
      </c>
      <c r="I339" s="2" t="s">
        <v>37</v>
      </c>
      <c r="J339" s="2" t="s">
        <v>131</v>
      </c>
      <c r="K339" s="2" t="s">
        <v>46</v>
      </c>
      <c r="L339" s="2" t="s">
        <v>62</v>
      </c>
      <c r="M339" s="2" t="s">
        <v>74</v>
      </c>
      <c r="N339" s="2" t="s">
        <v>63</v>
      </c>
      <c r="O339" s="2" t="s">
        <v>75</v>
      </c>
      <c r="P339" s="2" t="s">
        <v>197</v>
      </c>
      <c r="Q339" s="2" t="s">
        <v>77</v>
      </c>
      <c r="R339" s="2" t="s">
        <v>109</v>
      </c>
      <c r="S339" s="2" t="s">
        <v>206</v>
      </c>
      <c r="T339" s="2" t="s">
        <v>79</v>
      </c>
      <c r="U339" s="2" t="s">
        <v>110</v>
      </c>
      <c r="V339" s="2" t="s">
        <v>50</v>
      </c>
      <c r="W339" s="2" t="s">
        <v>46</v>
      </c>
      <c r="X339" s="2" t="s">
        <v>148</v>
      </c>
      <c r="Y339" s="2" t="s">
        <v>93</v>
      </c>
      <c r="Z339" s="2" t="s">
        <v>96</v>
      </c>
      <c r="AA339" s="2" t="s">
        <v>54</v>
      </c>
      <c r="AB339" s="2" t="s">
        <v>2371</v>
      </c>
      <c r="AC339" s="2" t="s">
        <v>2372</v>
      </c>
      <c r="AD339" s="6" t="s">
        <v>2373</v>
      </c>
      <c r="AE339" s="7" t="str">
        <f>HYPERLINK("https://drive.google.com/file/d/1-HXfrsJk8Ox1eix7QWR6YZlvA7bfXe2V/view?usp=drivesdk","होयआपले प्रमाणपत्र")</f>
        <v>होयआपले प्रमाणपत्र</v>
      </c>
      <c r="AF339" s="2" t="s">
        <v>2374</v>
      </c>
    </row>
    <row r="340" spans="1:32" ht="12.75">
      <c r="A340" s="4">
        <v>44234.401741504626</v>
      </c>
      <c r="B340" s="2" t="s">
        <v>2375</v>
      </c>
      <c r="C340" s="8">
        <v>16</v>
      </c>
      <c r="D340" s="2" t="s">
        <v>2376</v>
      </c>
      <c r="E340" s="2" t="s">
        <v>2377</v>
      </c>
      <c r="F340" s="2" t="s">
        <v>72</v>
      </c>
      <c r="G340" s="2" t="s">
        <v>105</v>
      </c>
      <c r="H340" s="2">
        <v>2015</v>
      </c>
      <c r="I340" s="2" t="s">
        <v>46</v>
      </c>
      <c r="J340" s="2" t="s">
        <v>38</v>
      </c>
      <c r="K340" s="2" t="s">
        <v>39</v>
      </c>
      <c r="L340" s="2" t="s">
        <v>62</v>
      </c>
      <c r="M340" s="2" t="s">
        <v>41</v>
      </c>
      <c r="N340" s="2" t="s">
        <v>63</v>
      </c>
      <c r="O340" s="2" t="s">
        <v>43</v>
      </c>
      <c r="P340" s="2" t="s">
        <v>76</v>
      </c>
      <c r="Q340" s="2" t="s">
        <v>45</v>
      </c>
      <c r="R340" s="2" t="s">
        <v>81</v>
      </c>
      <c r="S340" s="2" t="s">
        <v>93</v>
      </c>
      <c r="T340" s="2" t="s">
        <v>48</v>
      </c>
      <c r="U340" s="2" t="s">
        <v>132</v>
      </c>
      <c r="V340" s="2" t="s">
        <v>95</v>
      </c>
      <c r="W340" s="2" t="s">
        <v>37</v>
      </c>
      <c r="X340" s="2" t="s">
        <v>148</v>
      </c>
      <c r="Y340" s="2" t="s">
        <v>52</v>
      </c>
      <c r="Z340" s="2" t="s">
        <v>96</v>
      </c>
      <c r="AA340" s="2" t="s">
        <v>140</v>
      </c>
      <c r="AB340" s="2" t="s">
        <v>2378</v>
      </c>
      <c r="AC340" s="2" t="s">
        <v>2379</v>
      </c>
      <c r="AD340" s="6" t="s">
        <v>2380</v>
      </c>
      <c r="AE340" s="7" t="str">
        <f>HYPERLINK("https://drive.google.com/file/d/1LDudlK6lBakdJtIzGPViPh6JRP-PrvYa/view?usp=drivesdk","सुरेश ह.गावित आपले प्रमाणपत्र")</f>
        <v>सुरेश ह.गावित आपले प्रमाणपत्र</v>
      </c>
      <c r="AF340" s="2" t="s">
        <v>2381</v>
      </c>
    </row>
    <row r="341" spans="1:32" ht="12.75">
      <c r="A341" s="4">
        <v>44234.439529849536</v>
      </c>
      <c r="B341" s="2" t="s">
        <v>2382</v>
      </c>
      <c r="C341" s="8">
        <v>16</v>
      </c>
      <c r="D341" s="2" t="s">
        <v>2383</v>
      </c>
      <c r="E341" s="2" t="s">
        <v>2384</v>
      </c>
      <c r="F341" s="2" t="s">
        <v>104</v>
      </c>
      <c r="G341" s="2" t="s">
        <v>105</v>
      </c>
      <c r="H341" s="2">
        <v>2013</v>
      </c>
      <c r="I341" s="2" t="s">
        <v>106</v>
      </c>
      <c r="J341" s="2" t="s">
        <v>131</v>
      </c>
      <c r="K341" s="2" t="s">
        <v>39</v>
      </c>
      <c r="L341" s="2" t="s">
        <v>40</v>
      </c>
      <c r="M341" s="2" t="s">
        <v>165</v>
      </c>
      <c r="N341" s="2" t="s">
        <v>63</v>
      </c>
      <c r="O341" s="2" t="s">
        <v>75</v>
      </c>
      <c r="P341" s="2" t="s">
        <v>44</v>
      </c>
      <c r="Q341" s="2" t="s">
        <v>363</v>
      </c>
      <c r="R341" s="2" t="s">
        <v>109</v>
      </c>
      <c r="S341" s="2" t="s">
        <v>93</v>
      </c>
      <c r="T341" s="2" t="s">
        <v>48</v>
      </c>
      <c r="U341" s="2" t="s">
        <v>49</v>
      </c>
      <c r="V341" s="2" t="s">
        <v>95</v>
      </c>
      <c r="W341" s="2" t="s">
        <v>106</v>
      </c>
      <c r="X341" s="2" t="s">
        <v>189</v>
      </c>
      <c r="Y341" s="2" t="s">
        <v>52</v>
      </c>
      <c r="Z341" s="2" t="s">
        <v>53</v>
      </c>
      <c r="AA341" s="2" t="s">
        <v>54</v>
      </c>
      <c r="AB341" s="2" t="s">
        <v>2385</v>
      </c>
      <c r="AC341" s="2" t="s">
        <v>2386</v>
      </c>
      <c r="AD341" s="6" t="s">
        <v>2387</v>
      </c>
      <c r="AE341" s="7" t="str">
        <f>HYPERLINK("https://drive.google.com/file/d/1hED-f4EJWc-agwuBxVRjmvqZ9JmsmojF/view?usp=drivesdk","Pinjari Taufik Nisarआपले प्रमाणपत्र")</f>
        <v>Pinjari Taufik Nisarआपले प्रमाणपत्र</v>
      </c>
      <c r="AF341" s="2" t="s">
        <v>2388</v>
      </c>
    </row>
    <row r="342" spans="1:32" ht="12.75">
      <c r="A342" s="4">
        <v>44234.484340671297</v>
      </c>
      <c r="B342" s="2" t="s">
        <v>2389</v>
      </c>
      <c r="C342" s="8">
        <v>12</v>
      </c>
      <c r="D342" s="2" t="s">
        <v>2390</v>
      </c>
      <c r="E342" s="2" t="s">
        <v>2391</v>
      </c>
      <c r="F342" s="2" t="s">
        <v>72</v>
      </c>
      <c r="G342" s="2" t="s">
        <v>157</v>
      </c>
      <c r="H342" s="2">
        <v>2014</v>
      </c>
      <c r="I342" s="2" t="s">
        <v>106</v>
      </c>
      <c r="J342" s="2" t="s">
        <v>277</v>
      </c>
      <c r="K342" s="2" t="s">
        <v>46</v>
      </c>
      <c r="L342" s="2" t="s">
        <v>62</v>
      </c>
      <c r="M342" s="2" t="s">
        <v>107</v>
      </c>
      <c r="N342" s="2" t="s">
        <v>63</v>
      </c>
      <c r="O342" s="2" t="s">
        <v>75</v>
      </c>
      <c r="P342" s="2" t="s">
        <v>76</v>
      </c>
      <c r="Q342" s="2" t="s">
        <v>45</v>
      </c>
      <c r="R342" s="2" t="s">
        <v>109</v>
      </c>
      <c r="S342" s="2" t="s">
        <v>47</v>
      </c>
      <c r="T342" s="2" t="s">
        <v>48</v>
      </c>
      <c r="U342" s="2" t="s">
        <v>132</v>
      </c>
      <c r="V342" s="2" t="s">
        <v>95</v>
      </c>
      <c r="W342" s="2" t="s">
        <v>37</v>
      </c>
      <c r="X342" s="2" t="s">
        <v>148</v>
      </c>
      <c r="Y342" s="2" t="s">
        <v>122</v>
      </c>
      <c r="Z342" s="2" t="s">
        <v>111</v>
      </c>
      <c r="AA342" s="2" t="s">
        <v>54</v>
      </c>
      <c r="AB342" s="2" t="s">
        <v>2392</v>
      </c>
      <c r="AC342" s="2" t="s">
        <v>2393</v>
      </c>
      <c r="AD342" s="6" t="s">
        <v>2394</v>
      </c>
      <c r="AE342" s="7" t="str">
        <f>HYPERLINK("https://drive.google.com/file/d/1oTiP9Uf46-wCZ_OoB20ex6mm04Dlt1aY/view?usp=drivesdk","Sundra Hari Gavitआपले प्रमाणपत्र")</f>
        <v>Sundra Hari Gavitआपले प्रमाणपत्र</v>
      </c>
      <c r="AF342" s="2" t="s">
        <v>2395</v>
      </c>
    </row>
    <row r="343" spans="1:32" ht="12.75">
      <c r="A343" s="4">
        <v>44234.502799085647</v>
      </c>
      <c r="B343" s="2" t="s">
        <v>2396</v>
      </c>
      <c r="C343" s="8">
        <v>10</v>
      </c>
      <c r="D343" s="2" t="s">
        <v>2397</v>
      </c>
      <c r="E343" s="2" t="s">
        <v>2398</v>
      </c>
      <c r="F343" s="2" t="s">
        <v>355</v>
      </c>
      <c r="G343" s="2" t="s">
        <v>90</v>
      </c>
      <c r="H343" s="2">
        <v>2014</v>
      </c>
      <c r="I343" s="2" t="s">
        <v>46</v>
      </c>
      <c r="J343" s="2" t="s">
        <v>277</v>
      </c>
      <c r="K343" s="2" t="s">
        <v>81</v>
      </c>
      <c r="L343" s="2" t="s">
        <v>278</v>
      </c>
      <c r="M343" s="2" t="s">
        <v>165</v>
      </c>
      <c r="N343" s="2" t="s">
        <v>63</v>
      </c>
      <c r="O343" s="2" t="s">
        <v>43</v>
      </c>
      <c r="P343" s="2" t="s">
        <v>120</v>
      </c>
      <c r="Q343" s="2" t="s">
        <v>77</v>
      </c>
      <c r="R343" s="2" t="s">
        <v>109</v>
      </c>
      <c r="S343" s="2" t="s">
        <v>78</v>
      </c>
      <c r="T343" s="2" t="s">
        <v>48</v>
      </c>
      <c r="U343" s="2" t="s">
        <v>80</v>
      </c>
      <c r="V343" s="2" t="s">
        <v>139</v>
      </c>
      <c r="W343" s="2" t="s">
        <v>46</v>
      </c>
      <c r="X343" s="2" t="s">
        <v>51</v>
      </c>
      <c r="Y343" s="2" t="s">
        <v>52</v>
      </c>
      <c r="Z343" s="2" t="s">
        <v>111</v>
      </c>
      <c r="AA343" s="2" t="s">
        <v>123</v>
      </c>
      <c r="AB343" s="2" t="s">
        <v>2399</v>
      </c>
      <c r="AC343" s="2" t="s">
        <v>2400</v>
      </c>
      <c r="AD343" s="6" t="s">
        <v>2401</v>
      </c>
      <c r="AE343" s="7" t="str">
        <f>HYPERLINK("https://drive.google.com/file/d/1-DMy48JdsA78EM6ooVuZy1eSuaDGkcO7/view?usp=drivesdk","सोनाली प्रसाद जरिपटके.आपले प्रमाणपत्र")</f>
        <v>सोनाली प्रसाद जरिपटके.आपले प्रमाणपत्र</v>
      </c>
      <c r="AF343" s="2" t="s">
        <v>2402</v>
      </c>
    </row>
    <row r="344" spans="1:32" ht="12.75">
      <c r="A344" s="4">
        <v>44234.585173425927</v>
      </c>
      <c r="B344" s="2" t="s">
        <v>2403</v>
      </c>
      <c r="C344" s="8">
        <v>26</v>
      </c>
      <c r="D344" s="2" t="s">
        <v>2183</v>
      </c>
      <c r="E344" s="2" t="s">
        <v>2404</v>
      </c>
      <c r="F344" s="2" t="s">
        <v>104</v>
      </c>
      <c r="G344" s="2" t="s">
        <v>105</v>
      </c>
      <c r="H344" s="2">
        <v>2014</v>
      </c>
      <c r="I344" s="2" t="s">
        <v>81</v>
      </c>
      <c r="J344" s="2" t="s">
        <v>73</v>
      </c>
      <c r="K344" s="2" t="s">
        <v>39</v>
      </c>
      <c r="L344" s="2" t="s">
        <v>40</v>
      </c>
      <c r="M344" s="2" t="s">
        <v>41</v>
      </c>
      <c r="N344" s="2" t="s">
        <v>42</v>
      </c>
      <c r="O344" s="2" t="s">
        <v>43</v>
      </c>
      <c r="P344" s="2" t="s">
        <v>44</v>
      </c>
      <c r="Q344" s="2" t="s">
        <v>45</v>
      </c>
      <c r="R344" s="2" t="s">
        <v>81</v>
      </c>
      <c r="S344" s="2" t="s">
        <v>206</v>
      </c>
      <c r="T344" s="2" t="s">
        <v>94</v>
      </c>
      <c r="U344" s="2" t="s">
        <v>110</v>
      </c>
      <c r="V344" s="2" t="s">
        <v>50</v>
      </c>
      <c r="W344" s="2" t="s">
        <v>46</v>
      </c>
      <c r="X344" s="2" t="s">
        <v>51</v>
      </c>
      <c r="Y344" s="2" t="s">
        <v>52</v>
      </c>
      <c r="Z344" s="2" t="s">
        <v>53</v>
      </c>
      <c r="AA344" s="2" t="s">
        <v>54</v>
      </c>
      <c r="AB344" s="2" t="s">
        <v>2405</v>
      </c>
      <c r="AC344" s="2" t="s">
        <v>2406</v>
      </c>
      <c r="AD344" s="6" t="s">
        <v>2407</v>
      </c>
      <c r="AE344" s="7" t="str">
        <f>HYPERLINK("https://drive.google.com/file/d/1iyABzKkE9wiTyz8AieOLxxpbYhMOfBH4/view?usp=drivesdk","Vaishanvi sachin kordeआपले प्रमाणपत्र")</f>
        <v>Vaishanvi sachin kordeआपले प्रमाणपत्र</v>
      </c>
      <c r="AF344" s="2" t="s">
        <v>2408</v>
      </c>
    </row>
    <row r="345" spans="1:32" ht="12.75">
      <c r="A345" s="4">
        <v>44234.596638981486</v>
      </c>
      <c r="B345" s="2" t="s">
        <v>2409</v>
      </c>
      <c r="C345" s="8">
        <v>8</v>
      </c>
      <c r="D345" s="2" t="s">
        <v>2410</v>
      </c>
      <c r="E345" s="2" t="s">
        <v>2411</v>
      </c>
      <c r="F345" s="2" t="s">
        <v>72</v>
      </c>
      <c r="G345" s="2" t="s">
        <v>105</v>
      </c>
      <c r="H345" s="2">
        <v>2014</v>
      </c>
      <c r="I345" s="2" t="s">
        <v>106</v>
      </c>
      <c r="J345" s="2" t="s">
        <v>73</v>
      </c>
      <c r="K345" s="2" t="s">
        <v>39</v>
      </c>
      <c r="L345" s="2" t="s">
        <v>91</v>
      </c>
      <c r="M345" s="2" t="s">
        <v>41</v>
      </c>
      <c r="N345" s="2" t="s">
        <v>63</v>
      </c>
      <c r="O345" s="2" t="s">
        <v>75</v>
      </c>
      <c r="P345" s="2" t="s">
        <v>197</v>
      </c>
      <c r="Q345" s="2" t="s">
        <v>77</v>
      </c>
      <c r="R345" s="2" t="s">
        <v>64</v>
      </c>
      <c r="S345" s="2" t="s">
        <v>93</v>
      </c>
      <c r="T345" s="2" t="s">
        <v>79</v>
      </c>
      <c r="U345" s="2" t="s">
        <v>110</v>
      </c>
      <c r="V345" s="2" t="s">
        <v>50</v>
      </c>
      <c r="W345" s="2" t="s">
        <v>46</v>
      </c>
      <c r="X345" s="2" t="s">
        <v>82</v>
      </c>
      <c r="Y345" s="2" t="s">
        <v>122</v>
      </c>
      <c r="Z345" s="2" t="s">
        <v>111</v>
      </c>
      <c r="AA345" s="2" t="s">
        <v>123</v>
      </c>
      <c r="AB345" s="2" t="s">
        <v>2412</v>
      </c>
      <c r="AC345" s="2" t="s">
        <v>2413</v>
      </c>
      <c r="AD345" s="6" t="s">
        <v>2414</v>
      </c>
      <c r="AE345" s="7" t="str">
        <f>HYPERLINK("https://drive.google.com/file/d/1SbrxnjRhTSCHu6kM98Iwfwmx1ViEbP4k/view?usp=drivesdk","Mahek Deshnukh आपले प्रमाणपत्र")</f>
        <v>Mahek Deshnukh आपले प्रमाणपत्र</v>
      </c>
      <c r="AF345" s="2" t="s">
        <v>2415</v>
      </c>
    </row>
    <row r="346" spans="1:32" ht="12.75">
      <c r="A346" s="4">
        <v>44234.854609664355</v>
      </c>
      <c r="B346" s="2" t="s">
        <v>2416</v>
      </c>
      <c r="C346" s="8">
        <v>16</v>
      </c>
      <c r="D346" s="2" t="s">
        <v>2417</v>
      </c>
      <c r="E346" s="2" t="s">
        <v>2418</v>
      </c>
      <c r="F346" s="2" t="s">
        <v>72</v>
      </c>
      <c r="G346" s="2" t="s">
        <v>105</v>
      </c>
      <c r="H346" s="2">
        <v>2014</v>
      </c>
      <c r="I346" s="2" t="s">
        <v>46</v>
      </c>
      <c r="J346" s="2" t="s">
        <v>38</v>
      </c>
      <c r="K346" s="2" t="s">
        <v>39</v>
      </c>
      <c r="L346" s="2" t="s">
        <v>62</v>
      </c>
      <c r="M346" s="2" t="s">
        <v>165</v>
      </c>
      <c r="N346" s="2" t="s">
        <v>108</v>
      </c>
      <c r="O346" s="2" t="s">
        <v>92</v>
      </c>
      <c r="P346" s="2" t="s">
        <v>44</v>
      </c>
      <c r="Q346" s="2" t="s">
        <v>45</v>
      </c>
      <c r="R346" s="2" t="s">
        <v>109</v>
      </c>
      <c r="S346" s="2" t="s">
        <v>47</v>
      </c>
      <c r="T346" s="2" t="s">
        <v>79</v>
      </c>
      <c r="U346" s="2" t="s">
        <v>110</v>
      </c>
      <c r="V346" s="2" t="s">
        <v>50</v>
      </c>
      <c r="W346" s="2" t="s">
        <v>106</v>
      </c>
      <c r="X346" s="2" t="s">
        <v>51</v>
      </c>
      <c r="Y346" s="2" t="s">
        <v>93</v>
      </c>
      <c r="Z346" s="2" t="s">
        <v>111</v>
      </c>
      <c r="AA346" s="2" t="s">
        <v>112</v>
      </c>
      <c r="AB346" s="2" t="s">
        <v>2419</v>
      </c>
      <c r="AC346" s="2" t="s">
        <v>2420</v>
      </c>
      <c r="AD346" s="6" t="s">
        <v>2421</v>
      </c>
      <c r="AE346" s="7" t="str">
        <f>HYPERLINK("https://drive.google.com/file/d/1kgHKeSdIbDQ8WG3vH_4uEwBQ05qN7anK/view?usp=drivesdk","Kolse sejal dattatrayआपले प्रमाणपत्र")</f>
        <v>Kolse sejal dattatrayआपले प्रमाणपत्र</v>
      </c>
      <c r="AF346" s="2" t="s">
        <v>2422</v>
      </c>
    </row>
    <row r="347" spans="1:32" ht="12.75">
      <c r="A347" s="4">
        <v>44234.861165347218</v>
      </c>
      <c r="B347" s="2" t="s">
        <v>2423</v>
      </c>
      <c r="C347" s="8">
        <v>26</v>
      </c>
      <c r="D347" s="2" t="s">
        <v>2424</v>
      </c>
      <c r="E347" s="2" t="s">
        <v>2425</v>
      </c>
      <c r="F347" s="2" t="s">
        <v>104</v>
      </c>
      <c r="G347" s="2" t="s">
        <v>105</v>
      </c>
      <c r="H347" s="2">
        <v>2014</v>
      </c>
      <c r="I347" s="2" t="s">
        <v>81</v>
      </c>
      <c r="J347" s="2" t="s">
        <v>73</v>
      </c>
      <c r="K347" s="2" t="s">
        <v>39</v>
      </c>
      <c r="L347" s="2" t="s">
        <v>40</v>
      </c>
      <c r="M347" s="2" t="s">
        <v>41</v>
      </c>
      <c r="N347" s="2" t="s">
        <v>42</v>
      </c>
      <c r="O347" s="2" t="s">
        <v>43</v>
      </c>
      <c r="P347" s="2" t="s">
        <v>44</v>
      </c>
      <c r="Q347" s="2" t="s">
        <v>45</v>
      </c>
      <c r="R347" s="2" t="s">
        <v>81</v>
      </c>
      <c r="S347" s="2" t="s">
        <v>206</v>
      </c>
      <c r="T347" s="2" t="s">
        <v>94</v>
      </c>
      <c r="U347" s="2" t="s">
        <v>110</v>
      </c>
      <c r="V347" s="2" t="s">
        <v>50</v>
      </c>
      <c r="W347" s="2" t="s">
        <v>46</v>
      </c>
      <c r="X347" s="2" t="s">
        <v>51</v>
      </c>
      <c r="Y347" s="2" t="s">
        <v>52</v>
      </c>
      <c r="Z347" s="2" t="s">
        <v>53</v>
      </c>
      <c r="AA347" s="2" t="s">
        <v>54</v>
      </c>
      <c r="AB347" s="2" t="s">
        <v>2426</v>
      </c>
      <c r="AC347" s="2" t="s">
        <v>2427</v>
      </c>
      <c r="AD347" s="6" t="s">
        <v>2428</v>
      </c>
      <c r="AE347" s="7" t="str">
        <f>HYPERLINK("https://drive.google.com/file/d/17Og1M0MiCZNC48Sg8Vcx95xylTW64Zwh/view?usp=drivesdk","Pathan Salman Mustakआपले प्रमाणपत्र")</f>
        <v>Pathan Salman Mustakआपले प्रमाणपत्र</v>
      </c>
      <c r="AF347" s="2" t="s">
        <v>2429</v>
      </c>
    </row>
    <row r="348" spans="1:32" ht="12.75">
      <c r="A348" s="4">
        <v>44234.901309074077</v>
      </c>
      <c r="B348" s="2" t="s">
        <v>2430</v>
      </c>
      <c r="C348" s="8">
        <v>22</v>
      </c>
      <c r="D348" s="2" t="s">
        <v>2431</v>
      </c>
      <c r="E348" s="2" t="s">
        <v>2432</v>
      </c>
      <c r="F348" s="2" t="s">
        <v>180</v>
      </c>
      <c r="G348" s="2" t="s">
        <v>105</v>
      </c>
      <c r="H348" s="2">
        <v>2014</v>
      </c>
      <c r="I348" s="2" t="s">
        <v>81</v>
      </c>
      <c r="J348" s="2" t="s">
        <v>73</v>
      </c>
      <c r="K348" s="2" t="s">
        <v>39</v>
      </c>
      <c r="L348" s="2" t="s">
        <v>40</v>
      </c>
      <c r="M348" s="2" t="s">
        <v>41</v>
      </c>
      <c r="N348" s="2" t="s">
        <v>63</v>
      </c>
      <c r="O348" s="2" t="s">
        <v>43</v>
      </c>
      <c r="P348" s="2" t="s">
        <v>44</v>
      </c>
      <c r="Q348" s="2" t="s">
        <v>45</v>
      </c>
      <c r="R348" s="2" t="s">
        <v>81</v>
      </c>
      <c r="S348" s="2" t="s">
        <v>206</v>
      </c>
      <c r="T348" s="2" t="s">
        <v>94</v>
      </c>
      <c r="U348" s="2" t="s">
        <v>110</v>
      </c>
      <c r="V348" s="2" t="s">
        <v>50</v>
      </c>
      <c r="W348" s="2" t="s">
        <v>46</v>
      </c>
      <c r="X348" s="2" t="s">
        <v>51</v>
      </c>
      <c r="Y348" s="2" t="s">
        <v>206</v>
      </c>
      <c r="Z348" s="2" t="s">
        <v>53</v>
      </c>
      <c r="AA348" s="2" t="s">
        <v>54</v>
      </c>
      <c r="AB348" s="2" t="s">
        <v>2433</v>
      </c>
      <c r="AC348" s="2" t="s">
        <v>2434</v>
      </c>
      <c r="AD348" s="6" t="s">
        <v>2435</v>
      </c>
      <c r="AE348" s="7" t="str">
        <f>HYPERLINK("https://drive.google.com/file/d/1YuSCDJvLTDZp5grErdQHTq--g0Ue9M9E/view?usp=drivesdk","Pathan Shafin Rajuआपले प्रमाणपत्र")</f>
        <v>Pathan Shafin Rajuआपले प्रमाणपत्र</v>
      </c>
      <c r="AF348" s="2" t="s">
        <v>2436</v>
      </c>
    </row>
    <row r="349" spans="1:32" ht="12.75">
      <c r="A349" s="4">
        <v>44234.912692812504</v>
      </c>
      <c r="B349" s="2" t="s">
        <v>2437</v>
      </c>
      <c r="C349" s="8">
        <v>26</v>
      </c>
      <c r="D349" s="2" t="s">
        <v>2438</v>
      </c>
      <c r="E349" s="2" t="s">
        <v>2439</v>
      </c>
      <c r="F349" s="2" t="s">
        <v>355</v>
      </c>
      <c r="G349" s="2" t="s">
        <v>105</v>
      </c>
      <c r="H349" s="2">
        <v>2014</v>
      </c>
      <c r="I349" s="2" t="s">
        <v>106</v>
      </c>
      <c r="J349" s="2" t="s">
        <v>73</v>
      </c>
      <c r="K349" s="2" t="s">
        <v>39</v>
      </c>
      <c r="L349" s="2" t="s">
        <v>40</v>
      </c>
      <c r="M349" s="2" t="s">
        <v>41</v>
      </c>
      <c r="N349" s="2" t="s">
        <v>42</v>
      </c>
      <c r="O349" s="2" t="s">
        <v>43</v>
      </c>
      <c r="P349" s="2" t="s">
        <v>44</v>
      </c>
      <c r="Q349" s="2" t="s">
        <v>45</v>
      </c>
      <c r="R349" s="2" t="s">
        <v>81</v>
      </c>
      <c r="S349" s="2" t="s">
        <v>206</v>
      </c>
      <c r="T349" s="2" t="s">
        <v>94</v>
      </c>
      <c r="U349" s="2" t="s">
        <v>110</v>
      </c>
      <c r="V349" s="2" t="s">
        <v>50</v>
      </c>
      <c r="W349" s="2" t="s">
        <v>81</v>
      </c>
      <c r="X349" s="2" t="s">
        <v>51</v>
      </c>
      <c r="Y349" s="2" t="s">
        <v>52</v>
      </c>
      <c r="Z349" s="2" t="s">
        <v>53</v>
      </c>
      <c r="AA349" s="2" t="s">
        <v>54</v>
      </c>
      <c r="AB349" s="2" t="s">
        <v>2440</v>
      </c>
      <c r="AC349" s="2" t="s">
        <v>2441</v>
      </c>
      <c r="AD349" s="6" t="s">
        <v>2442</v>
      </c>
      <c r="AE349" s="7" t="str">
        <f>HYPERLINK("https://drive.google.com/file/d/1ocRwYbLRUIUnRt7W4fsSSLhA3MKBCI7e/view?usp=drivesdk","प्रशांत अशोक चिचोंडीकरआपले प्रमाणपत्र")</f>
        <v>प्रशांत अशोक चिचोंडीकरआपले प्रमाणपत्र</v>
      </c>
      <c r="AF349" s="2" t="s">
        <v>2443</v>
      </c>
    </row>
    <row r="350" spans="1:32" ht="12.75">
      <c r="A350" s="4">
        <v>44234.923034930558</v>
      </c>
      <c r="B350" s="2" t="s">
        <v>2444</v>
      </c>
      <c r="C350" s="8">
        <v>12</v>
      </c>
      <c r="D350" s="2" t="s">
        <v>2445</v>
      </c>
      <c r="E350" s="2" t="s">
        <v>2446</v>
      </c>
      <c r="F350" s="2" t="s">
        <v>72</v>
      </c>
      <c r="G350" s="2" t="s">
        <v>36</v>
      </c>
      <c r="H350" s="2">
        <v>2014</v>
      </c>
      <c r="I350" s="2" t="s">
        <v>46</v>
      </c>
      <c r="J350" s="2" t="s">
        <v>131</v>
      </c>
      <c r="K350" s="2" t="s">
        <v>39</v>
      </c>
      <c r="L350" s="2" t="s">
        <v>62</v>
      </c>
      <c r="M350" s="2" t="s">
        <v>74</v>
      </c>
      <c r="N350" s="2" t="s">
        <v>63</v>
      </c>
      <c r="O350" s="2" t="s">
        <v>43</v>
      </c>
      <c r="P350" s="2" t="s">
        <v>120</v>
      </c>
      <c r="Q350" s="2" t="s">
        <v>363</v>
      </c>
      <c r="R350" s="2" t="s">
        <v>109</v>
      </c>
      <c r="S350" s="2" t="s">
        <v>78</v>
      </c>
      <c r="T350" s="2" t="s">
        <v>94</v>
      </c>
      <c r="U350" s="2" t="s">
        <v>110</v>
      </c>
      <c r="V350" s="2" t="s">
        <v>50</v>
      </c>
      <c r="W350" s="2" t="s">
        <v>46</v>
      </c>
      <c r="X350" s="2" t="s">
        <v>148</v>
      </c>
      <c r="Y350" s="2" t="s">
        <v>122</v>
      </c>
      <c r="Z350" s="2" t="s">
        <v>53</v>
      </c>
      <c r="AA350" s="2" t="s">
        <v>54</v>
      </c>
      <c r="AB350" s="2" t="s">
        <v>2447</v>
      </c>
      <c r="AC350" s="2" t="s">
        <v>2448</v>
      </c>
      <c r="AD350" s="6" t="s">
        <v>2449</v>
      </c>
      <c r="AE350" s="7" t="str">
        <f>HYPERLINK("https://drive.google.com/file/d/1Cu1R-wMZJvXVsc4pvk8izKX06EgGkeM0/view?usp=drivesdk","श्री बाबाजी किसन मुंढेआपले प्रमाणपत्र")</f>
        <v>श्री बाबाजी किसन मुंढेआपले प्रमाणपत्र</v>
      </c>
      <c r="AF350" s="2" t="s">
        <v>2450</v>
      </c>
    </row>
    <row r="351" spans="1:32" ht="12.75">
      <c r="A351" s="4">
        <v>44234.971207511575</v>
      </c>
      <c r="B351" s="2" t="s">
        <v>2451</v>
      </c>
      <c r="C351" s="8">
        <v>26</v>
      </c>
      <c r="D351" s="2" t="s">
        <v>2452</v>
      </c>
      <c r="E351" s="2" t="s">
        <v>2452</v>
      </c>
      <c r="F351" s="2" t="s">
        <v>104</v>
      </c>
      <c r="G351" s="2" t="s">
        <v>105</v>
      </c>
      <c r="H351" s="2">
        <v>2014</v>
      </c>
      <c r="I351" s="2" t="s">
        <v>37</v>
      </c>
      <c r="J351" s="2" t="s">
        <v>277</v>
      </c>
      <c r="K351" s="2" t="s">
        <v>39</v>
      </c>
      <c r="L351" s="2" t="s">
        <v>40</v>
      </c>
      <c r="M351" s="2" t="s">
        <v>41</v>
      </c>
      <c r="N351" s="2" t="s">
        <v>42</v>
      </c>
      <c r="O351" s="2" t="s">
        <v>43</v>
      </c>
      <c r="P351" s="2" t="s">
        <v>44</v>
      </c>
      <c r="Q351" s="2" t="s">
        <v>45</v>
      </c>
      <c r="R351" s="2" t="s">
        <v>81</v>
      </c>
      <c r="S351" s="2" t="s">
        <v>206</v>
      </c>
      <c r="T351" s="2" t="s">
        <v>94</v>
      </c>
      <c r="U351" s="2" t="s">
        <v>110</v>
      </c>
      <c r="V351" s="2" t="s">
        <v>50</v>
      </c>
      <c r="W351" s="2" t="s">
        <v>81</v>
      </c>
      <c r="X351" s="2" t="s">
        <v>51</v>
      </c>
      <c r="Y351" s="2" t="s">
        <v>52</v>
      </c>
      <c r="Z351" s="2" t="s">
        <v>149</v>
      </c>
      <c r="AA351" s="2" t="s">
        <v>54</v>
      </c>
      <c r="AB351" s="2" t="s">
        <v>2453</v>
      </c>
      <c r="AC351" s="2" t="s">
        <v>2454</v>
      </c>
      <c r="AD351" s="6" t="s">
        <v>2455</v>
      </c>
      <c r="AE351" s="7" t="str">
        <f>HYPERLINK("https://drive.google.com/file/d/158aGSrw7mCqb8u1TefmCwn4VezQXGhJA/view?usp=drivesdk","Atik shaikhआपले प्रमाणपत्र")</f>
        <v>Atik shaikhआपले प्रमाणपत्र</v>
      </c>
      <c r="AF351" s="2" t="s">
        <v>2456</v>
      </c>
    </row>
    <row r="352" spans="1:32" ht="12.75">
      <c r="A352" s="4">
        <v>44235.000206921293</v>
      </c>
      <c r="B352" s="2" t="s">
        <v>2457</v>
      </c>
      <c r="C352" s="8">
        <v>26</v>
      </c>
      <c r="D352" s="2" t="s">
        <v>2458</v>
      </c>
      <c r="E352" s="2" t="s">
        <v>2459</v>
      </c>
      <c r="F352" s="2" t="s">
        <v>104</v>
      </c>
      <c r="G352" s="2" t="s">
        <v>105</v>
      </c>
      <c r="H352" s="2">
        <v>2014</v>
      </c>
      <c r="I352" s="2" t="s">
        <v>37</v>
      </c>
      <c r="J352" s="2" t="s">
        <v>73</v>
      </c>
      <c r="K352" s="2" t="s">
        <v>39</v>
      </c>
      <c r="L352" s="2" t="s">
        <v>62</v>
      </c>
      <c r="M352" s="2" t="s">
        <v>41</v>
      </c>
      <c r="N352" s="2" t="s">
        <v>42</v>
      </c>
      <c r="O352" s="2" t="s">
        <v>43</v>
      </c>
      <c r="P352" s="2" t="s">
        <v>44</v>
      </c>
      <c r="Q352" s="2" t="s">
        <v>45</v>
      </c>
      <c r="R352" s="2" t="s">
        <v>81</v>
      </c>
      <c r="S352" s="2" t="s">
        <v>206</v>
      </c>
      <c r="T352" s="2" t="s">
        <v>94</v>
      </c>
      <c r="U352" s="2" t="s">
        <v>110</v>
      </c>
      <c r="V352" s="2" t="s">
        <v>50</v>
      </c>
      <c r="W352" s="2" t="s">
        <v>46</v>
      </c>
      <c r="X352" s="2" t="s">
        <v>51</v>
      </c>
      <c r="Y352" s="2" t="s">
        <v>52</v>
      </c>
      <c r="Z352" s="2" t="s">
        <v>53</v>
      </c>
      <c r="AA352" s="2" t="s">
        <v>54</v>
      </c>
      <c r="AB352" s="2" t="s">
        <v>2460</v>
      </c>
      <c r="AC352" s="2" t="s">
        <v>2461</v>
      </c>
      <c r="AD352" s="6" t="s">
        <v>2462</v>
      </c>
      <c r="AE352" s="7" t="str">
        <f>HYPERLINK("https://drive.google.com/file/d/1zDSPZ5oX7yviu_PIZb0eiDVSTVdLKLx_/view?usp=drivesdk","अक्षय उनवणेआपले प्रमाणपत्र")</f>
        <v>अक्षय उनवणेआपले प्रमाणपत्र</v>
      </c>
      <c r="AF352" s="2" t="s">
        <v>2463</v>
      </c>
    </row>
    <row r="353" spans="1:32" ht="12.75">
      <c r="A353" s="4">
        <v>44235.464608148148</v>
      </c>
      <c r="B353" s="2" t="s">
        <v>2464</v>
      </c>
      <c r="C353" s="8">
        <v>28</v>
      </c>
      <c r="D353" s="2" t="s">
        <v>2465</v>
      </c>
      <c r="E353" s="2" t="s">
        <v>2466</v>
      </c>
      <c r="F353" s="2" t="s">
        <v>104</v>
      </c>
      <c r="G353" s="2" t="s">
        <v>105</v>
      </c>
      <c r="H353" s="2">
        <v>2014</v>
      </c>
      <c r="I353" s="2" t="s">
        <v>37</v>
      </c>
      <c r="J353" s="2" t="s">
        <v>73</v>
      </c>
      <c r="K353" s="2" t="s">
        <v>39</v>
      </c>
      <c r="L353" s="2" t="s">
        <v>40</v>
      </c>
      <c r="M353" s="2" t="s">
        <v>41</v>
      </c>
      <c r="N353" s="2" t="s">
        <v>42</v>
      </c>
      <c r="O353" s="2" t="s">
        <v>43</v>
      </c>
      <c r="P353" s="2" t="s">
        <v>44</v>
      </c>
      <c r="Q353" s="2" t="s">
        <v>45</v>
      </c>
      <c r="R353" s="2" t="s">
        <v>81</v>
      </c>
      <c r="S353" s="2" t="s">
        <v>206</v>
      </c>
      <c r="T353" s="2" t="s">
        <v>94</v>
      </c>
      <c r="U353" s="2" t="s">
        <v>110</v>
      </c>
      <c r="V353" s="2" t="s">
        <v>50</v>
      </c>
      <c r="W353" s="2" t="s">
        <v>46</v>
      </c>
      <c r="X353" s="2" t="s">
        <v>51</v>
      </c>
      <c r="Y353" s="2" t="s">
        <v>52</v>
      </c>
      <c r="Z353" s="2" t="s">
        <v>53</v>
      </c>
      <c r="AA353" s="2" t="s">
        <v>54</v>
      </c>
      <c r="AB353" s="2" t="s">
        <v>2467</v>
      </c>
      <c r="AC353" s="2" t="s">
        <v>2468</v>
      </c>
      <c r="AD353" s="6" t="s">
        <v>2469</v>
      </c>
      <c r="AE353" s="7" t="str">
        <f>HYPERLINK("https://drive.google.com/file/d/1nnUxeh3o5L-NEIb6_juM_lFgvAuhc0z0/view?usp=drivesdk","Londhe  Balasaheb Laxman आपले प्रमाणपत्र")</f>
        <v>Londhe  Balasaheb Laxman आपले प्रमाणपत्र</v>
      </c>
      <c r="AF353" s="2" t="s">
        <v>2470</v>
      </c>
    </row>
    <row r="354" spans="1:32" ht="12.75">
      <c r="A354" s="4">
        <v>44235.470457511576</v>
      </c>
      <c r="B354" s="2" t="s">
        <v>2471</v>
      </c>
      <c r="C354" s="8">
        <v>28</v>
      </c>
      <c r="D354" s="2" t="s">
        <v>2472</v>
      </c>
      <c r="E354" s="2" t="s">
        <v>2473</v>
      </c>
      <c r="F354" s="2" t="s">
        <v>180</v>
      </c>
      <c r="G354" s="2" t="s">
        <v>157</v>
      </c>
      <c r="H354" s="2">
        <v>2014</v>
      </c>
      <c r="I354" s="2" t="s">
        <v>106</v>
      </c>
      <c r="J354" s="2" t="s">
        <v>38</v>
      </c>
      <c r="K354" s="2" t="s">
        <v>39</v>
      </c>
      <c r="L354" s="2" t="s">
        <v>62</v>
      </c>
      <c r="M354" s="2" t="s">
        <v>41</v>
      </c>
      <c r="N354" s="2" t="s">
        <v>42</v>
      </c>
      <c r="O354" s="2" t="s">
        <v>43</v>
      </c>
      <c r="P354" s="2" t="s">
        <v>44</v>
      </c>
      <c r="Q354" s="2" t="s">
        <v>45</v>
      </c>
      <c r="R354" s="2" t="s">
        <v>109</v>
      </c>
      <c r="S354" s="2" t="s">
        <v>47</v>
      </c>
      <c r="T354" s="2" t="s">
        <v>121</v>
      </c>
      <c r="U354" s="2" t="s">
        <v>49</v>
      </c>
      <c r="V354" s="2" t="s">
        <v>50</v>
      </c>
      <c r="W354" s="2" t="s">
        <v>37</v>
      </c>
      <c r="X354" s="2" t="s">
        <v>51</v>
      </c>
      <c r="Y354" s="2" t="s">
        <v>122</v>
      </c>
      <c r="Z354" s="2" t="s">
        <v>53</v>
      </c>
      <c r="AA354" s="2" t="s">
        <v>140</v>
      </c>
      <c r="AB354" s="2" t="s">
        <v>2474</v>
      </c>
      <c r="AC354" s="2" t="s">
        <v>2475</v>
      </c>
      <c r="AD354" s="6" t="s">
        <v>2476</v>
      </c>
      <c r="AE354" s="7" t="str">
        <f>HYPERLINK("https://drive.google.com/file/d/1uKgxIxwWisdvgcZQpu6oYMYFgoBpooo7/view?usp=drivesdk","विक्रांत व्यंकटराव शंकेआपले प्रमाणपत्र")</f>
        <v>विक्रांत व्यंकटराव शंकेआपले प्रमाणपत्र</v>
      </c>
      <c r="AF354" s="2" t="s">
        <v>2477</v>
      </c>
    </row>
    <row r="355" spans="1:32" ht="12.75">
      <c r="A355" s="4">
        <v>44235.549047199078</v>
      </c>
      <c r="B355" s="2" t="s">
        <v>2478</v>
      </c>
      <c r="C355" s="8">
        <v>24</v>
      </c>
      <c r="D355" s="2" t="s">
        <v>2479</v>
      </c>
      <c r="E355" s="2" t="s">
        <v>2480</v>
      </c>
      <c r="F355" s="2" t="s">
        <v>72</v>
      </c>
      <c r="G355" s="2" t="s">
        <v>105</v>
      </c>
      <c r="H355" s="2">
        <v>2014</v>
      </c>
      <c r="I355" s="2" t="s">
        <v>106</v>
      </c>
      <c r="J355" s="2" t="s">
        <v>73</v>
      </c>
      <c r="K355" s="2" t="s">
        <v>39</v>
      </c>
      <c r="L355" s="2" t="s">
        <v>40</v>
      </c>
      <c r="M355" s="2" t="s">
        <v>41</v>
      </c>
      <c r="N355" s="2" t="s">
        <v>42</v>
      </c>
      <c r="O355" s="2" t="s">
        <v>43</v>
      </c>
      <c r="P355" s="2" t="s">
        <v>44</v>
      </c>
      <c r="Q355" s="2" t="s">
        <v>45</v>
      </c>
      <c r="R355" s="2" t="s">
        <v>81</v>
      </c>
      <c r="S355" s="2" t="s">
        <v>206</v>
      </c>
      <c r="T355" s="2" t="s">
        <v>94</v>
      </c>
      <c r="U355" s="2" t="s">
        <v>110</v>
      </c>
      <c r="V355" s="2" t="s">
        <v>50</v>
      </c>
      <c r="W355" s="2" t="s">
        <v>46</v>
      </c>
      <c r="X355" s="2" t="s">
        <v>51</v>
      </c>
      <c r="Y355" s="2" t="s">
        <v>52</v>
      </c>
      <c r="Z355" s="2" t="s">
        <v>111</v>
      </c>
      <c r="AA355" s="2" t="s">
        <v>54</v>
      </c>
      <c r="AB355" s="2" t="s">
        <v>2481</v>
      </c>
      <c r="AC355" s="2" t="s">
        <v>2482</v>
      </c>
      <c r="AD355" s="6" t="s">
        <v>2483</v>
      </c>
      <c r="AE355" s="7" t="str">
        <f>HYPERLINK("https://drive.google.com/file/d/1gvlxnwoIIf7EzCD33OxRBXrpx2fJrOFX/view?usp=drivesdk","Kobarne Anita Shivajiआपले प्रमाणपत्र")</f>
        <v>Kobarne Anita Shivajiआपले प्रमाणपत्र</v>
      </c>
      <c r="AF355" s="2" t="s">
        <v>2484</v>
      </c>
    </row>
    <row r="356" spans="1:32" ht="12.75">
      <c r="A356" s="4">
        <v>44235.552329849539</v>
      </c>
      <c r="B356" s="2" t="s">
        <v>2485</v>
      </c>
      <c r="C356" s="8">
        <v>14</v>
      </c>
      <c r="D356" s="2" t="s">
        <v>2486</v>
      </c>
      <c r="E356" s="2" t="s">
        <v>2487</v>
      </c>
      <c r="F356" s="2" t="s">
        <v>180</v>
      </c>
      <c r="G356" s="2" t="s">
        <v>36</v>
      </c>
      <c r="H356" s="2">
        <v>2014</v>
      </c>
      <c r="I356" s="2" t="s">
        <v>106</v>
      </c>
      <c r="J356" s="2" t="s">
        <v>38</v>
      </c>
      <c r="K356" s="2" t="s">
        <v>39</v>
      </c>
      <c r="L356" s="2" t="s">
        <v>62</v>
      </c>
      <c r="M356" s="2" t="s">
        <v>74</v>
      </c>
      <c r="N356" s="2" t="s">
        <v>108</v>
      </c>
      <c r="O356" s="2" t="s">
        <v>43</v>
      </c>
      <c r="P356" s="2" t="s">
        <v>76</v>
      </c>
      <c r="Q356" s="2" t="s">
        <v>77</v>
      </c>
      <c r="R356" s="2" t="s">
        <v>64</v>
      </c>
      <c r="S356" s="2" t="s">
        <v>93</v>
      </c>
      <c r="T356" s="2" t="s">
        <v>79</v>
      </c>
      <c r="U356" s="2" t="s">
        <v>110</v>
      </c>
      <c r="V356" s="2" t="s">
        <v>95</v>
      </c>
      <c r="W356" s="2" t="s">
        <v>46</v>
      </c>
      <c r="X356" s="2" t="s">
        <v>51</v>
      </c>
      <c r="Y356" s="2" t="s">
        <v>52</v>
      </c>
      <c r="Z356" s="2" t="s">
        <v>53</v>
      </c>
      <c r="AA356" s="2" t="s">
        <v>123</v>
      </c>
      <c r="AB356" s="2" t="s">
        <v>2488</v>
      </c>
      <c r="AC356" s="2" t="s">
        <v>2489</v>
      </c>
      <c r="AD356" s="6" t="s">
        <v>2490</v>
      </c>
      <c r="AE356" s="7" t="str">
        <f>HYPERLINK("https://drive.google.com/file/d/1rz5_jDvdGa99yoQdVl2yJR7M5r_HoBrc/view?usp=drivesdk","Gholap Sagar Babanआपले प्रमाणपत्र")</f>
        <v>Gholap Sagar Babanआपले प्रमाणपत्र</v>
      </c>
      <c r="AF356" s="2" t="s">
        <v>2491</v>
      </c>
    </row>
    <row r="357" spans="1:32" ht="12.75">
      <c r="A357" s="4">
        <v>44235.642227418983</v>
      </c>
      <c r="B357" s="2" t="s">
        <v>2492</v>
      </c>
      <c r="C357" s="8">
        <v>20</v>
      </c>
      <c r="D357" s="2" t="s">
        <v>2493</v>
      </c>
      <c r="E357" s="2" t="s">
        <v>2494</v>
      </c>
      <c r="F357" s="2" t="s">
        <v>35</v>
      </c>
      <c r="G357" s="2" t="s">
        <v>36</v>
      </c>
      <c r="H357" s="2">
        <v>2014</v>
      </c>
      <c r="I357" s="2" t="s">
        <v>37</v>
      </c>
      <c r="J357" s="2" t="s">
        <v>38</v>
      </c>
      <c r="K357" s="2" t="s">
        <v>39</v>
      </c>
      <c r="L357" s="2" t="s">
        <v>40</v>
      </c>
      <c r="M357" s="2" t="s">
        <v>74</v>
      </c>
      <c r="N357" s="2" t="s">
        <v>42</v>
      </c>
      <c r="O357" s="2" t="s">
        <v>75</v>
      </c>
      <c r="P357" s="2" t="s">
        <v>120</v>
      </c>
      <c r="Q357" s="2" t="s">
        <v>77</v>
      </c>
      <c r="R357" s="2" t="s">
        <v>64</v>
      </c>
      <c r="S357" s="2" t="s">
        <v>93</v>
      </c>
      <c r="T357" s="2" t="s">
        <v>121</v>
      </c>
      <c r="U357" s="2" t="s">
        <v>110</v>
      </c>
      <c r="V357" s="2" t="s">
        <v>50</v>
      </c>
      <c r="W357" s="2" t="s">
        <v>37</v>
      </c>
      <c r="X357" s="2" t="s">
        <v>82</v>
      </c>
      <c r="Y357" s="2" t="s">
        <v>122</v>
      </c>
      <c r="Z357" s="2" t="s">
        <v>53</v>
      </c>
      <c r="AA357" s="2" t="s">
        <v>54</v>
      </c>
      <c r="AB357" s="2" t="s">
        <v>2495</v>
      </c>
      <c r="AC357" s="2" t="s">
        <v>2496</v>
      </c>
      <c r="AD357" s="6" t="s">
        <v>2497</v>
      </c>
      <c r="AE357" s="7" t="str">
        <f>HYPERLINK("https://drive.google.com/file/d/1rBR7rvKj06h1L7qMNNUczoqluLaP7LV5/view?usp=drivesdk","डॉ. अपर्णा राहुल उकलेआपले प्रमाणपत्र")</f>
        <v>डॉ. अपर्णा राहुल उकलेआपले प्रमाणपत्र</v>
      </c>
      <c r="AF357" s="2" t="s">
        <v>2498</v>
      </c>
    </row>
    <row r="358" spans="1:32" ht="12.75">
      <c r="A358" s="4">
        <v>44236.448966053242</v>
      </c>
      <c r="B358" s="2" t="s">
        <v>2499</v>
      </c>
      <c r="C358" s="8">
        <v>8</v>
      </c>
      <c r="D358" s="2" t="s">
        <v>2500</v>
      </c>
      <c r="E358" s="2" t="s">
        <v>2501</v>
      </c>
      <c r="F358" s="2" t="s">
        <v>35</v>
      </c>
      <c r="G358" s="2" t="s">
        <v>36</v>
      </c>
      <c r="H358" s="2">
        <v>2014</v>
      </c>
      <c r="I358" s="2" t="s">
        <v>46</v>
      </c>
      <c r="J358" s="2" t="s">
        <v>73</v>
      </c>
      <c r="K358" s="2" t="s">
        <v>46</v>
      </c>
      <c r="L358" s="2" t="s">
        <v>62</v>
      </c>
      <c r="M358" s="2" t="s">
        <v>41</v>
      </c>
      <c r="N358" s="2" t="s">
        <v>63</v>
      </c>
      <c r="O358" s="2" t="s">
        <v>92</v>
      </c>
      <c r="P358" s="2" t="s">
        <v>120</v>
      </c>
      <c r="Q358" s="2" t="s">
        <v>45</v>
      </c>
      <c r="R358" s="2" t="s">
        <v>81</v>
      </c>
      <c r="S358" s="2" t="s">
        <v>93</v>
      </c>
      <c r="T358" s="2" t="s">
        <v>94</v>
      </c>
      <c r="U358" s="2" t="s">
        <v>132</v>
      </c>
      <c r="V358" s="2" t="s">
        <v>139</v>
      </c>
      <c r="W358" s="2" t="s">
        <v>46</v>
      </c>
      <c r="X358" s="2" t="s">
        <v>189</v>
      </c>
      <c r="Y358" s="2" t="s">
        <v>52</v>
      </c>
      <c r="Z358" s="2" t="s">
        <v>111</v>
      </c>
      <c r="AA358" s="2" t="s">
        <v>140</v>
      </c>
      <c r="AB358" s="2" t="s">
        <v>2502</v>
      </c>
      <c r="AC358" s="2" t="s">
        <v>2503</v>
      </c>
      <c r="AD358" s="6" t="s">
        <v>2504</v>
      </c>
      <c r="AE358" s="7" t="str">
        <f>HYPERLINK("https://drive.google.com/file/d/1FWPc-2PJbMVvDYCbljkDj_F0CVBKRhe9/view?usp=drivesdk","भाऊराव शंकर नागरेआपले प्रमाणपत्र")</f>
        <v>भाऊराव शंकर नागरेआपले प्रमाणपत्र</v>
      </c>
      <c r="AF358" s="2" t="s">
        <v>2505</v>
      </c>
    </row>
    <row r="359" spans="1:32" ht="12.75">
      <c r="A359" s="4">
        <v>44236.463313506945</v>
      </c>
      <c r="B359" s="2" t="s">
        <v>2506</v>
      </c>
      <c r="C359" s="8">
        <v>4</v>
      </c>
      <c r="D359" s="2" t="s">
        <v>2507</v>
      </c>
      <c r="E359" s="2" t="s">
        <v>849</v>
      </c>
      <c r="F359" s="2" t="s">
        <v>104</v>
      </c>
      <c r="G359" s="2" t="s">
        <v>105</v>
      </c>
      <c r="H359" s="2">
        <v>2016</v>
      </c>
      <c r="I359" s="2" t="s">
        <v>46</v>
      </c>
      <c r="J359" s="2" t="s">
        <v>131</v>
      </c>
      <c r="K359" s="2" t="s">
        <v>46</v>
      </c>
      <c r="L359" s="2" t="s">
        <v>40</v>
      </c>
      <c r="M359" s="2" t="s">
        <v>107</v>
      </c>
      <c r="N359" s="2" t="s">
        <v>108</v>
      </c>
      <c r="O359" s="2" t="s">
        <v>92</v>
      </c>
      <c r="P359" s="2" t="s">
        <v>120</v>
      </c>
      <c r="Q359" s="2" t="s">
        <v>166</v>
      </c>
      <c r="R359" s="2" t="s">
        <v>64</v>
      </c>
      <c r="S359" s="2" t="s">
        <v>47</v>
      </c>
      <c r="T359" s="2" t="s">
        <v>94</v>
      </c>
      <c r="U359" s="2" t="s">
        <v>132</v>
      </c>
      <c r="V359" s="2" t="s">
        <v>95</v>
      </c>
      <c r="W359" s="2" t="s">
        <v>46</v>
      </c>
      <c r="X359" s="2" t="s">
        <v>148</v>
      </c>
      <c r="Y359" s="2" t="s">
        <v>122</v>
      </c>
      <c r="Z359" s="2" t="s">
        <v>96</v>
      </c>
      <c r="AA359" s="2" t="s">
        <v>140</v>
      </c>
      <c r="AB359" s="2" t="s">
        <v>334</v>
      </c>
      <c r="AC359" s="2" t="s">
        <v>2508</v>
      </c>
      <c r="AD359" s="6" t="s">
        <v>2509</v>
      </c>
      <c r="AE359" s="7" t="str">
        <f>HYPERLINK("https://drive.google.com/file/d/1xNAqZae56lcnUC1xghz_Ii76iH3ewtg0/view?usp=drivesdk","सर्फ़राज अफसर मिर्ज़ाआपले प्रमाणपत्र")</f>
        <v>सर्फ़राज अफसर मिर्ज़ाआपले प्रमाणपत्र</v>
      </c>
      <c r="AF359" s="2" t="s">
        <v>2510</v>
      </c>
    </row>
    <row r="360" spans="1:32" ht="12.75">
      <c r="A360" s="4">
        <v>44236.899708368059</v>
      </c>
      <c r="B360" s="2" t="s">
        <v>2511</v>
      </c>
      <c r="C360" s="8">
        <v>28</v>
      </c>
      <c r="D360" s="2" t="s">
        <v>2512</v>
      </c>
      <c r="E360" s="2" t="s">
        <v>2513</v>
      </c>
      <c r="F360" s="2" t="s">
        <v>104</v>
      </c>
      <c r="G360" s="2" t="s">
        <v>105</v>
      </c>
      <c r="H360" s="2">
        <v>2014</v>
      </c>
      <c r="I360" s="2" t="s">
        <v>37</v>
      </c>
      <c r="J360" s="2" t="s">
        <v>131</v>
      </c>
      <c r="K360" s="2" t="s">
        <v>39</v>
      </c>
      <c r="L360" s="2" t="s">
        <v>40</v>
      </c>
      <c r="M360" s="2" t="s">
        <v>41</v>
      </c>
      <c r="N360" s="2" t="s">
        <v>42</v>
      </c>
      <c r="O360" s="2" t="s">
        <v>43</v>
      </c>
      <c r="P360" s="2" t="s">
        <v>44</v>
      </c>
      <c r="Q360" s="2" t="s">
        <v>45</v>
      </c>
      <c r="R360" s="2" t="s">
        <v>81</v>
      </c>
      <c r="S360" s="2" t="s">
        <v>206</v>
      </c>
      <c r="T360" s="2" t="s">
        <v>94</v>
      </c>
      <c r="U360" s="2" t="s">
        <v>110</v>
      </c>
      <c r="V360" s="2" t="s">
        <v>50</v>
      </c>
      <c r="W360" s="2" t="s">
        <v>46</v>
      </c>
      <c r="X360" s="2" t="s">
        <v>51</v>
      </c>
      <c r="Y360" s="2" t="s">
        <v>52</v>
      </c>
      <c r="Z360" s="2" t="s">
        <v>53</v>
      </c>
      <c r="AA360" s="2" t="s">
        <v>54</v>
      </c>
      <c r="AB360" s="2" t="s">
        <v>2514</v>
      </c>
      <c r="AC360" s="2" t="s">
        <v>2515</v>
      </c>
      <c r="AD360" s="6" t="s">
        <v>2516</v>
      </c>
      <c r="AE360" s="7" t="str">
        <f>HYPERLINK("https://drive.google.com/file/d/1Y9ifQpHDgBzjru92M4wqbFrXqF9F8wWQ/view?usp=drivesdk","Prathmesh Anil shindeआपले प्रमाणपत्र")</f>
        <v>Prathmesh Anil shindeआपले प्रमाणपत्र</v>
      </c>
      <c r="AF360" s="2" t="s">
        <v>2517</v>
      </c>
    </row>
    <row r="361" spans="1:32" ht="12.75">
      <c r="A361" s="4">
        <v>44236.950069502316</v>
      </c>
      <c r="B361" s="2" t="s">
        <v>2518</v>
      </c>
      <c r="C361" s="8">
        <v>26</v>
      </c>
      <c r="D361" s="2" t="s">
        <v>2519</v>
      </c>
      <c r="E361" s="2" t="s">
        <v>2520</v>
      </c>
      <c r="F361" s="2" t="s">
        <v>180</v>
      </c>
      <c r="G361" s="2" t="s">
        <v>157</v>
      </c>
      <c r="H361" s="2">
        <v>2013</v>
      </c>
      <c r="I361" s="2" t="s">
        <v>46</v>
      </c>
      <c r="J361" s="2" t="s">
        <v>131</v>
      </c>
      <c r="K361" s="2" t="s">
        <v>39</v>
      </c>
      <c r="L361" s="2" t="s">
        <v>40</v>
      </c>
      <c r="M361" s="2" t="s">
        <v>41</v>
      </c>
      <c r="N361" s="2" t="s">
        <v>63</v>
      </c>
      <c r="O361" s="2" t="s">
        <v>43</v>
      </c>
      <c r="P361" s="2" t="s">
        <v>120</v>
      </c>
      <c r="Q361" s="2" t="s">
        <v>45</v>
      </c>
      <c r="R361" s="2" t="s">
        <v>109</v>
      </c>
      <c r="S361" s="2" t="s">
        <v>47</v>
      </c>
      <c r="T361" s="2" t="s">
        <v>48</v>
      </c>
      <c r="U361" s="2" t="s">
        <v>49</v>
      </c>
      <c r="V361" s="2" t="s">
        <v>50</v>
      </c>
      <c r="W361" s="2" t="s">
        <v>106</v>
      </c>
      <c r="X361" s="2" t="s">
        <v>51</v>
      </c>
      <c r="Y361" s="2" t="s">
        <v>52</v>
      </c>
      <c r="Z361" s="2" t="s">
        <v>53</v>
      </c>
      <c r="AA361" s="2" t="s">
        <v>54</v>
      </c>
      <c r="AB361" s="2" t="s">
        <v>2521</v>
      </c>
      <c r="AC361" s="2" t="s">
        <v>2522</v>
      </c>
      <c r="AD361" s="6" t="s">
        <v>2523</v>
      </c>
      <c r="AE361" s="7" t="str">
        <f>HYPERLINK("https://drive.google.com/file/d/1XrTIK-8_L8CwKg-4-0VJi0s01bKm3bmK/view?usp=drivesdk","प्रशांत दिलीप उपरिकरआपले प्रमाणपत्र")</f>
        <v>प्रशांत दिलीप उपरिकरआपले प्रमाणपत्र</v>
      </c>
      <c r="AF361" s="2" t="s">
        <v>2524</v>
      </c>
    </row>
    <row r="362" spans="1:32" ht="12.75">
      <c r="A362" s="4">
        <v>44237.562810069445</v>
      </c>
      <c r="B362" s="2" t="s">
        <v>2525</v>
      </c>
      <c r="C362" s="8">
        <v>10</v>
      </c>
      <c r="D362" s="2" t="s">
        <v>2526</v>
      </c>
      <c r="E362" s="2" t="s">
        <v>2527</v>
      </c>
      <c r="F362" s="2" t="s">
        <v>180</v>
      </c>
      <c r="G362" s="2" t="s">
        <v>157</v>
      </c>
      <c r="H362" s="2">
        <v>2014</v>
      </c>
      <c r="I362" s="2" t="s">
        <v>81</v>
      </c>
      <c r="J362" s="2" t="s">
        <v>38</v>
      </c>
      <c r="K362" s="2" t="s">
        <v>46</v>
      </c>
      <c r="L362" s="2" t="s">
        <v>62</v>
      </c>
      <c r="M362" s="2" t="s">
        <v>165</v>
      </c>
      <c r="N362" s="2" t="s">
        <v>63</v>
      </c>
      <c r="O362" s="2" t="s">
        <v>92</v>
      </c>
      <c r="P362" s="2" t="s">
        <v>76</v>
      </c>
      <c r="Q362" s="2" t="s">
        <v>363</v>
      </c>
      <c r="R362" s="2" t="s">
        <v>64</v>
      </c>
      <c r="S362" s="2" t="s">
        <v>93</v>
      </c>
      <c r="T362" s="2" t="s">
        <v>79</v>
      </c>
      <c r="U362" s="2" t="s">
        <v>110</v>
      </c>
      <c r="V362" s="2" t="s">
        <v>221</v>
      </c>
      <c r="W362" s="2" t="s">
        <v>37</v>
      </c>
      <c r="X362" s="2" t="s">
        <v>148</v>
      </c>
      <c r="Y362" s="2" t="s">
        <v>206</v>
      </c>
      <c r="Z362" s="2" t="s">
        <v>53</v>
      </c>
      <c r="AA362" s="2" t="s">
        <v>54</v>
      </c>
      <c r="AB362" s="2" t="s">
        <v>579</v>
      </c>
      <c r="AC362" s="2" t="s">
        <v>2528</v>
      </c>
      <c r="AD362" s="6" t="s">
        <v>2529</v>
      </c>
      <c r="AE362" s="7" t="str">
        <f>HYPERLINK("https://drive.google.com/file/d/1CX0VpEpBVniNw0aFUGFrdprDdwVs8uqE/view?usp=drivesdk","वैभव पोपट नागुडेआपले प्रमाणपत्र")</f>
        <v>वैभव पोपट नागुडेआपले प्रमाणपत्र</v>
      </c>
      <c r="AF362" s="2" t="s">
        <v>2530</v>
      </c>
    </row>
    <row r="363" spans="1:32" ht="12.75">
      <c r="A363" s="4">
        <v>44237.56575966435</v>
      </c>
      <c r="B363" s="2" t="s">
        <v>2531</v>
      </c>
      <c r="C363" s="8">
        <v>10</v>
      </c>
      <c r="D363" s="2" t="s">
        <v>2532</v>
      </c>
      <c r="E363" s="2" t="s">
        <v>2533</v>
      </c>
      <c r="F363" s="2" t="s">
        <v>180</v>
      </c>
      <c r="G363" s="2" t="s">
        <v>157</v>
      </c>
      <c r="H363" s="2">
        <v>2014</v>
      </c>
      <c r="I363" s="2" t="s">
        <v>46</v>
      </c>
      <c r="J363" s="2" t="s">
        <v>131</v>
      </c>
      <c r="K363" s="2" t="s">
        <v>46</v>
      </c>
      <c r="L363" s="2" t="s">
        <v>62</v>
      </c>
      <c r="M363" s="2" t="s">
        <v>41</v>
      </c>
      <c r="N363" s="2" t="s">
        <v>108</v>
      </c>
      <c r="O363" s="2" t="s">
        <v>43</v>
      </c>
      <c r="P363" s="2" t="s">
        <v>76</v>
      </c>
      <c r="Q363" s="2" t="s">
        <v>77</v>
      </c>
      <c r="R363" s="2" t="s">
        <v>64</v>
      </c>
      <c r="S363" s="2" t="s">
        <v>78</v>
      </c>
      <c r="T363" s="2" t="s">
        <v>94</v>
      </c>
      <c r="U363" s="2" t="s">
        <v>110</v>
      </c>
      <c r="V363" s="2" t="s">
        <v>95</v>
      </c>
      <c r="W363" s="2" t="s">
        <v>106</v>
      </c>
      <c r="X363" s="2" t="s">
        <v>51</v>
      </c>
      <c r="Y363" s="2" t="s">
        <v>93</v>
      </c>
      <c r="Z363" s="2" t="s">
        <v>53</v>
      </c>
      <c r="AA363" s="2" t="s">
        <v>140</v>
      </c>
      <c r="AB363" s="2" t="s">
        <v>2534</v>
      </c>
      <c r="AC363" s="2" t="s">
        <v>2535</v>
      </c>
      <c r="AD363" s="6" t="s">
        <v>2536</v>
      </c>
      <c r="AE363" s="7" t="str">
        <f>HYPERLINK("https://drive.google.com/file/d/1VB6qR7mFOzkPdnFBm-i1MZbegOCHbli5/view?usp=drivesdk","धिंदळे निवृत्ती कोंडिबाआपले प्रमाणपत्र")</f>
        <v>धिंदळे निवृत्ती कोंडिबाआपले प्रमाणपत्र</v>
      </c>
      <c r="AF363" s="2" t="s">
        <v>2537</v>
      </c>
    </row>
    <row r="364" spans="1:32" ht="12.75">
      <c r="A364" s="4">
        <v>44237.57006366898</v>
      </c>
      <c r="B364" s="2" t="s">
        <v>2538</v>
      </c>
      <c r="C364" s="8">
        <v>8</v>
      </c>
      <c r="D364" s="2" t="s">
        <v>2539</v>
      </c>
      <c r="E364" s="2" t="s">
        <v>2540</v>
      </c>
      <c r="F364" s="2" t="s">
        <v>180</v>
      </c>
      <c r="G364" s="2" t="s">
        <v>157</v>
      </c>
      <c r="H364" s="2">
        <v>2014</v>
      </c>
      <c r="I364" s="2" t="s">
        <v>106</v>
      </c>
      <c r="J364" s="2" t="s">
        <v>38</v>
      </c>
      <c r="K364" s="2" t="s">
        <v>46</v>
      </c>
      <c r="L364" s="2" t="s">
        <v>62</v>
      </c>
      <c r="M364" s="2" t="s">
        <v>41</v>
      </c>
      <c r="N364" s="2" t="s">
        <v>63</v>
      </c>
      <c r="O364" s="2" t="s">
        <v>92</v>
      </c>
      <c r="P364" s="2" t="s">
        <v>120</v>
      </c>
      <c r="Q364" s="2" t="s">
        <v>166</v>
      </c>
      <c r="R364" s="2" t="s">
        <v>64</v>
      </c>
      <c r="S364" s="2" t="s">
        <v>93</v>
      </c>
      <c r="T364" s="2" t="s">
        <v>121</v>
      </c>
      <c r="U364" s="2" t="s">
        <v>49</v>
      </c>
      <c r="V364" s="2" t="s">
        <v>95</v>
      </c>
      <c r="W364" s="2" t="s">
        <v>106</v>
      </c>
      <c r="X364" s="2" t="s">
        <v>148</v>
      </c>
      <c r="Y364" s="2" t="s">
        <v>122</v>
      </c>
      <c r="Z364" s="2" t="s">
        <v>149</v>
      </c>
      <c r="AA364" s="2" t="s">
        <v>123</v>
      </c>
      <c r="AB364" s="2" t="s">
        <v>2541</v>
      </c>
      <c r="AC364" s="2" t="s">
        <v>2542</v>
      </c>
      <c r="AD364" s="6" t="s">
        <v>2543</v>
      </c>
      <c r="AE364" s="7" t="str">
        <f>HYPERLINK("https://drive.google.com/file/d/1w0K7j8vdUL45l-lRXF2hEwho3FjiGA1l/view?usp=drivesdk","Aniket Jerom palghadmal आपले प्रमाणपत्र")</f>
        <v>Aniket Jerom palghadmal आपले प्रमाणपत्र</v>
      </c>
      <c r="AF364" s="2" t="s">
        <v>2544</v>
      </c>
    </row>
    <row r="365" spans="1:32" ht="12.75">
      <c r="A365" s="4">
        <v>44237.573302048608</v>
      </c>
      <c r="B365" s="2" t="s">
        <v>2545</v>
      </c>
      <c r="C365" s="8">
        <v>10</v>
      </c>
      <c r="D365" s="2" t="s">
        <v>2546</v>
      </c>
      <c r="E365" s="2" t="s">
        <v>2547</v>
      </c>
      <c r="F365" s="2" t="s">
        <v>180</v>
      </c>
      <c r="G365" s="2" t="s">
        <v>90</v>
      </c>
      <c r="H365" s="2">
        <v>2014</v>
      </c>
      <c r="I365" s="2" t="s">
        <v>81</v>
      </c>
      <c r="J365" s="2" t="s">
        <v>131</v>
      </c>
      <c r="K365" s="2" t="s">
        <v>46</v>
      </c>
      <c r="L365" s="2" t="s">
        <v>62</v>
      </c>
      <c r="M365" s="2" t="s">
        <v>41</v>
      </c>
      <c r="N365" s="2" t="s">
        <v>63</v>
      </c>
      <c r="O365" s="2" t="s">
        <v>43</v>
      </c>
      <c r="P365" s="2" t="s">
        <v>76</v>
      </c>
      <c r="Q365" s="2" t="s">
        <v>77</v>
      </c>
      <c r="R365" s="2" t="s">
        <v>64</v>
      </c>
      <c r="S365" s="2" t="s">
        <v>78</v>
      </c>
      <c r="T365" s="2" t="s">
        <v>121</v>
      </c>
      <c r="U365" s="2" t="s">
        <v>49</v>
      </c>
      <c r="V365" s="2" t="s">
        <v>95</v>
      </c>
      <c r="W365" s="2" t="s">
        <v>106</v>
      </c>
      <c r="X365" s="2" t="s">
        <v>51</v>
      </c>
      <c r="Y365" s="2" t="s">
        <v>93</v>
      </c>
      <c r="Z365" s="2" t="s">
        <v>111</v>
      </c>
      <c r="AA365" s="2" t="s">
        <v>140</v>
      </c>
      <c r="AB365" s="2" t="s">
        <v>2548</v>
      </c>
      <c r="AC365" s="2" t="s">
        <v>2549</v>
      </c>
      <c r="AD365" s="6" t="s">
        <v>2550</v>
      </c>
      <c r="AE365" s="7" t="str">
        <f>HYPERLINK("https://drive.google.com/file/d/1a4I7KpfIQsOLkIiRomN_6smLiZ6H_LgM/view?usp=drivesdk","भांगरे दत्तु लक्ष्मणआपले प्रमाणपत्र")</f>
        <v>भांगरे दत्तु लक्ष्मणआपले प्रमाणपत्र</v>
      </c>
      <c r="AF365" s="2" t="s">
        <v>2551</v>
      </c>
    </row>
    <row r="366" spans="1:32" ht="12.75">
      <c r="A366" s="4">
        <v>44237.586215798612</v>
      </c>
      <c r="B366" s="2" t="s">
        <v>2552</v>
      </c>
      <c r="C366" s="8">
        <v>16</v>
      </c>
      <c r="D366" s="2" t="s">
        <v>2348</v>
      </c>
      <c r="E366" s="2" t="s">
        <v>2553</v>
      </c>
      <c r="F366" s="2" t="s">
        <v>72</v>
      </c>
      <c r="G366" s="2" t="s">
        <v>105</v>
      </c>
      <c r="H366" s="2">
        <v>2014</v>
      </c>
      <c r="I366" s="2" t="s">
        <v>46</v>
      </c>
      <c r="J366" s="2" t="s">
        <v>131</v>
      </c>
      <c r="K366" s="2" t="s">
        <v>39</v>
      </c>
      <c r="L366" s="2" t="s">
        <v>62</v>
      </c>
      <c r="M366" s="2" t="s">
        <v>41</v>
      </c>
      <c r="N366" s="2" t="s">
        <v>42</v>
      </c>
      <c r="O366" s="2" t="s">
        <v>75</v>
      </c>
      <c r="P366" s="2" t="s">
        <v>197</v>
      </c>
      <c r="Q366" s="2" t="s">
        <v>166</v>
      </c>
      <c r="R366" s="2" t="s">
        <v>109</v>
      </c>
      <c r="S366" s="2" t="s">
        <v>47</v>
      </c>
      <c r="T366" s="2" t="s">
        <v>48</v>
      </c>
      <c r="U366" s="2" t="s">
        <v>132</v>
      </c>
      <c r="V366" s="2" t="s">
        <v>95</v>
      </c>
      <c r="W366" s="2" t="s">
        <v>37</v>
      </c>
      <c r="X366" s="2" t="s">
        <v>148</v>
      </c>
      <c r="Y366" s="2" t="s">
        <v>93</v>
      </c>
      <c r="Z366" s="2" t="s">
        <v>53</v>
      </c>
      <c r="AA366" s="2" t="s">
        <v>112</v>
      </c>
      <c r="AB366" s="2" t="s">
        <v>2554</v>
      </c>
      <c r="AC366" s="2" t="s">
        <v>2555</v>
      </c>
      <c r="AD366" s="6" t="s">
        <v>2556</v>
      </c>
      <c r="AE366" s="7" t="str">
        <f>HYPERLINK("https://drive.google.com/file/d/1IZqUMH59rST6f2WA7HgjozUZqMzI4PcE/view?usp=drivesdk","Englishआपले प्रमाणपत्र")</f>
        <v>Englishआपले प्रमाणपत्र</v>
      </c>
      <c r="AF366" s="2" t="s">
        <v>2557</v>
      </c>
    </row>
    <row r="367" spans="1:32" ht="12.75">
      <c r="A367" s="4">
        <v>44237.641559317126</v>
      </c>
      <c r="B367" s="2" t="s">
        <v>2558</v>
      </c>
      <c r="C367" s="8">
        <v>24</v>
      </c>
      <c r="D367" s="2" t="s">
        <v>2559</v>
      </c>
      <c r="E367" s="2" t="s">
        <v>2560</v>
      </c>
      <c r="F367" s="2" t="s">
        <v>180</v>
      </c>
      <c r="G367" s="2" t="s">
        <v>36</v>
      </c>
      <c r="H367" s="2">
        <v>2014</v>
      </c>
      <c r="I367" s="2" t="s">
        <v>37</v>
      </c>
      <c r="J367" s="2" t="s">
        <v>38</v>
      </c>
      <c r="K367" s="2" t="s">
        <v>39</v>
      </c>
      <c r="L367" s="2" t="s">
        <v>62</v>
      </c>
      <c r="M367" s="2" t="s">
        <v>41</v>
      </c>
      <c r="N367" s="2" t="s">
        <v>42</v>
      </c>
      <c r="O367" s="2" t="s">
        <v>75</v>
      </c>
      <c r="P367" s="2" t="s">
        <v>44</v>
      </c>
      <c r="Q367" s="2" t="s">
        <v>45</v>
      </c>
      <c r="R367" s="2" t="s">
        <v>64</v>
      </c>
      <c r="S367" s="2" t="s">
        <v>93</v>
      </c>
      <c r="T367" s="2" t="s">
        <v>121</v>
      </c>
      <c r="U367" s="2" t="s">
        <v>80</v>
      </c>
      <c r="V367" s="2" t="s">
        <v>50</v>
      </c>
      <c r="W367" s="2" t="s">
        <v>37</v>
      </c>
      <c r="X367" s="2" t="s">
        <v>51</v>
      </c>
      <c r="Y367" s="2" t="s">
        <v>52</v>
      </c>
      <c r="Z367" s="2" t="s">
        <v>96</v>
      </c>
      <c r="AA367" s="2" t="s">
        <v>140</v>
      </c>
      <c r="AB367" s="2" t="s">
        <v>2561</v>
      </c>
      <c r="AC367" s="2" t="s">
        <v>2562</v>
      </c>
      <c r="AD367" s="6" t="s">
        <v>2563</v>
      </c>
      <c r="AE367" s="7" t="str">
        <f>HYPERLINK("https://drive.google.com/file/d/16T9iUWaX5skSpJkA0Q4uNrbBWU5XTnaZ/view?usp=drivesdk","डॉ.निफाडे भास्कर विनायकराव आपले प्रमाणपत्र")</f>
        <v>डॉ.निफाडे भास्कर विनायकराव आपले प्रमाणपत्र</v>
      </c>
      <c r="AF367" s="2" t="s">
        <v>2564</v>
      </c>
    </row>
    <row r="368" spans="1:32" ht="12.75">
      <c r="A368" s="4">
        <v>44237.720029583332</v>
      </c>
      <c r="B368" s="2" t="s">
        <v>2565</v>
      </c>
      <c r="C368" s="8">
        <v>14</v>
      </c>
      <c r="D368" s="2" t="s">
        <v>2566</v>
      </c>
      <c r="E368" s="2" t="s">
        <v>2567</v>
      </c>
      <c r="F368" s="2" t="s">
        <v>104</v>
      </c>
      <c r="G368" s="2" t="s">
        <v>157</v>
      </c>
      <c r="H368" s="2">
        <v>2014</v>
      </c>
      <c r="I368" s="2" t="s">
        <v>37</v>
      </c>
      <c r="J368" s="2" t="s">
        <v>38</v>
      </c>
      <c r="K368" s="2" t="s">
        <v>46</v>
      </c>
      <c r="L368" s="2" t="s">
        <v>62</v>
      </c>
      <c r="M368" s="2" t="s">
        <v>74</v>
      </c>
      <c r="N368" s="2" t="s">
        <v>108</v>
      </c>
      <c r="O368" s="2" t="s">
        <v>75</v>
      </c>
      <c r="P368" s="2" t="s">
        <v>44</v>
      </c>
      <c r="Q368" s="2" t="s">
        <v>45</v>
      </c>
      <c r="R368" s="2" t="s">
        <v>64</v>
      </c>
      <c r="S368" s="2" t="s">
        <v>93</v>
      </c>
      <c r="T368" s="2" t="s">
        <v>79</v>
      </c>
      <c r="U368" s="2" t="s">
        <v>80</v>
      </c>
      <c r="V368" s="2" t="s">
        <v>50</v>
      </c>
      <c r="W368" s="2" t="s">
        <v>46</v>
      </c>
      <c r="X368" s="2" t="s">
        <v>51</v>
      </c>
      <c r="Y368" s="2" t="s">
        <v>122</v>
      </c>
      <c r="Z368" s="2" t="s">
        <v>149</v>
      </c>
      <c r="AA368" s="2" t="s">
        <v>140</v>
      </c>
      <c r="AB368" s="2" t="s">
        <v>2568</v>
      </c>
      <c r="AC368" s="2" t="s">
        <v>2569</v>
      </c>
      <c r="AD368" s="6" t="s">
        <v>2570</v>
      </c>
      <c r="AE368" s="7" t="str">
        <f>HYPERLINK("https://drive.google.com/file/d/1_xUv0fAG6GwPQ54GCOGqRczgb7TMA16q/view?usp=drivesdk","Qwerty keyboard आपले प्रमाणपत्र")</f>
        <v>Qwerty keyboard आपले प्रमाणपत्र</v>
      </c>
      <c r="AF368" s="2" t="s">
        <v>2571</v>
      </c>
    </row>
    <row r="369" spans="1:32" ht="12.75">
      <c r="A369" s="4">
        <v>44237.818762083334</v>
      </c>
      <c r="B369" s="2" t="s">
        <v>2572</v>
      </c>
      <c r="C369" s="8">
        <v>12</v>
      </c>
      <c r="D369" s="2" t="s">
        <v>2573</v>
      </c>
      <c r="E369" s="2" t="s">
        <v>2574</v>
      </c>
      <c r="F369" s="2" t="s">
        <v>104</v>
      </c>
      <c r="G369" s="2" t="s">
        <v>105</v>
      </c>
      <c r="H369" s="2">
        <v>2014</v>
      </c>
      <c r="I369" s="2" t="s">
        <v>106</v>
      </c>
      <c r="J369" s="2" t="s">
        <v>38</v>
      </c>
      <c r="K369" s="2" t="s">
        <v>205</v>
      </c>
      <c r="L369" s="2" t="s">
        <v>62</v>
      </c>
      <c r="M369" s="2" t="s">
        <v>165</v>
      </c>
      <c r="N369" s="2" t="s">
        <v>108</v>
      </c>
      <c r="O369" s="2" t="s">
        <v>75</v>
      </c>
      <c r="P369" s="2" t="s">
        <v>197</v>
      </c>
      <c r="Q369" s="2" t="s">
        <v>77</v>
      </c>
      <c r="R369" s="2" t="s">
        <v>109</v>
      </c>
      <c r="S369" s="2" t="s">
        <v>47</v>
      </c>
      <c r="T369" s="2" t="s">
        <v>94</v>
      </c>
      <c r="U369" s="2" t="s">
        <v>49</v>
      </c>
      <c r="V369" s="2" t="s">
        <v>50</v>
      </c>
      <c r="W369" s="2" t="s">
        <v>46</v>
      </c>
      <c r="X369" s="2" t="s">
        <v>148</v>
      </c>
      <c r="Y369" s="2" t="s">
        <v>206</v>
      </c>
      <c r="Z369" s="2" t="s">
        <v>96</v>
      </c>
      <c r="AA369" s="2" t="s">
        <v>54</v>
      </c>
      <c r="AB369" s="2" t="s">
        <v>409</v>
      </c>
      <c r="AC369" s="2" t="s">
        <v>2575</v>
      </c>
      <c r="AD369" s="6" t="s">
        <v>2576</v>
      </c>
      <c r="AE369" s="7" t="str">
        <f>HYPERLINK("https://drive.google.com/file/d/1q9njBvtatl37yxLtR5b8vJqoemqRyVdK/view?usp=drivesdk","PATEL GOPAL MOHANआपले प्रमाणपत्र")</f>
        <v>PATEL GOPAL MOHANआपले प्रमाणपत्र</v>
      </c>
      <c r="AF369" s="2" t="s">
        <v>2577</v>
      </c>
    </row>
    <row r="370" spans="1:32" ht="12.75">
      <c r="A370" s="4">
        <v>44237.918699375005</v>
      </c>
      <c r="B370" s="2" t="s">
        <v>2578</v>
      </c>
      <c r="C370" s="8">
        <v>14</v>
      </c>
      <c r="D370" s="2" t="s">
        <v>2579</v>
      </c>
      <c r="E370" s="2" t="s">
        <v>2580</v>
      </c>
      <c r="F370" s="2" t="s">
        <v>72</v>
      </c>
      <c r="G370" s="2" t="s">
        <v>105</v>
      </c>
      <c r="H370" s="2">
        <v>2014</v>
      </c>
      <c r="I370" s="2" t="s">
        <v>37</v>
      </c>
      <c r="J370" s="2" t="s">
        <v>131</v>
      </c>
      <c r="K370" s="2" t="s">
        <v>81</v>
      </c>
      <c r="L370" s="2" t="s">
        <v>91</v>
      </c>
      <c r="M370" s="2" t="s">
        <v>107</v>
      </c>
      <c r="N370" s="2" t="s">
        <v>108</v>
      </c>
      <c r="O370" s="2" t="s">
        <v>43</v>
      </c>
      <c r="P370" s="2" t="s">
        <v>76</v>
      </c>
      <c r="Q370" s="2" t="s">
        <v>77</v>
      </c>
      <c r="R370" s="2" t="s">
        <v>46</v>
      </c>
      <c r="S370" s="2" t="s">
        <v>93</v>
      </c>
      <c r="T370" s="2" t="s">
        <v>48</v>
      </c>
      <c r="U370" s="2" t="s">
        <v>132</v>
      </c>
      <c r="V370" s="2" t="s">
        <v>50</v>
      </c>
      <c r="W370" s="2" t="s">
        <v>81</v>
      </c>
      <c r="X370" s="2" t="s">
        <v>148</v>
      </c>
      <c r="Y370" s="2" t="s">
        <v>93</v>
      </c>
      <c r="Z370" s="2" t="s">
        <v>149</v>
      </c>
      <c r="AA370" s="2" t="s">
        <v>54</v>
      </c>
      <c r="AB370" s="2" t="s">
        <v>2581</v>
      </c>
      <c r="AC370" s="2" t="s">
        <v>2582</v>
      </c>
      <c r="AD370" s="6" t="s">
        <v>2583</v>
      </c>
      <c r="AE370" s="7" t="str">
        <f>HYPERLINK("https://drive.google.com/file/d/1T5-unTn-Kp-MqdAxmvwk8OIeEkgdTe8s/view?usp=drivesdk","सुनिल संजय हापसेआपले प्रमाणपत्र")</f>
        <v>सुनिल संजय हापसेआपले प्रमाणपत्र</v>
      </c>
      <c r="AF370" s="2" t="s">
        <v>2584</v>
      </c>
    </row>
    <row r="371" spans="1:32" ht="12.75">
      <c r="A371" s="4">
        <v>44238.754767511578</v>
      </c>
      <c r="B371" s="2" t="s">
        <v>2585</v>
      </c>
      <c r="C371" s="8">
        <v>6</v>
      </c>
      <c r="D371" s="2" t="s">
        <v>2586</v>
      </c>
      <c r="E371" s="2" t="s">
        <v>2587</v>
      </c>
      <c r="F371" s="2" t="s">
        <v>104</v>
      </c>
      <c r="G371" s="2" t="s">
        <v>105</v>
      </c>
      <c r="H371" s="2">
        <v>2014</v>
      </c>
      <c r="I371" s="2" t="s">
        <v>106</v>
      </c>
      <c r="J371" s="2" t="s">
        <v>277</v>
      </c>
      <c r="K371" s="2" t="s">
        <v>205</v>
      </c>
      <c r="L371" s="2" t="s">
        <v>278</v>
      </c>
      <c r="M371" s="2" t="s">
        <v>74</v>
      </c>
      <c r="N371" s="2" t="s">
        <v>431</v>
      </c>
      <c r="O371" s="2" t="s">
        <v>75</v>
      </c>
      <c r="P371" s="2" t="s">
        <v>44</v>
      </c>
      <c r="Q371" s="2" t="s">
        <v>77</v>
      </c>
      <c r="R371" s="2" t="s">
        <v>81</v>
      </c>
      <c r="S371" s="2" t="s">
        <v>93</v>
      </c>
      <c r="T371" s="2" t="s">
        <v>121</v>
      </c>
      <c r="U371" s="2" t="s">
        <v>80</v>
      </c>
      <c r="V371" s="2" t="s">
        <v>139</v>
      </c>
      <c r="W371" s="2" t="s">
        <v>81</v>
      </c>
      <c r="X371" s="2" t="s">
        <v>82</v>
      </c>
      <c r="Y371" s="2" t="s">
        <v>93</v>
      </c>
      <c r="Z371" s="2" t="s">
        <v>96</v>
      </c>
      <c r="AA371" s="2" t="s">
        <v>54</v>
      </c>
      <c r="AB371" s="2" t="s">
        <v>2588</v>
      </c>
      <c r="AC371" s="2" t="s">
        <v>2589</v>
      </c>
      <c r="AD371" s="6" t="s">
        <v>2590</v>
      </c>
      <c r="AE371" s="7" t="str">
        <f>HYPERLINK("https://drive.google.com/file/d/15vkFrKEYl0n8PqIEnQXuOLhtHgIjgnHS/view?usp=drivesdk","Harshal Undeआपले प्रमाणपत्र")</f>
        <v>Harshal Undeआपले प्रमाणपत्र</v>
      </c>
      <c r="AF371" s="2" t="s">
        <v>2591</v>
      </c>
    </row>
    <row r="372" spans="1:32" ht="12.75">
      <c r="A372" s="4">
        <v>44238.820108946762</v>
      </c>
      <c r="B372" s="2" t="s">
        <v>2592</v>
      </c>
      <c r="C372" s="8">
        <v>12</v>
      </c>
      <c r="D372" s="2" t="s">
        <v>2593</v>
      </c>
      <c r="E372" s="2" t="s">
        <v>2594</v>
      </c>
      <c r="F372" s="2" t="s">
        <v>355</v>
      </c>
      <c r="G372" s="2" t="s">
        <v>105</v>
      </c>
      <c r="H372" s="2">
        <v>2014</v>
      </c>
      <c r="I372" s="2" t="s">
        <v>106</v>
      </c>
      <c r="J372" s="2" t="s">
        <v>73</v>
      </c>
      <c r="K372" s="2" t="s">
        <v>81</v>
      </c>
      <c r="L372" s="2" t="s">
        <v>62</v>
      </c>
      <c r="M372" s="2" t="s">
        <v>74</v>
      </c>
      <c r="N372" s="2" t="s">
        <v>42</v>
      </c>
      <c r="O372" s="2" t="s">
        <v>43</v>
      </c>
      <c r="P372" s="2" t="s">
        <v>120</v>
      </c>
      <c r="Q372" s="2" t="s">
        <v>45</v>
      </c>
      <c r="R372" s="2" t="s">
        <v>64</v>
      </c>
      <c r="S372" s="2" t="s">
        <v>93</v>
      </c>
      <c r="T372" s="2" t="s">
        <v>94</v>
      </c>
      <c r="U372" s="2" t="s">
        <v>80</v>
      </c>
      <c r="V372" s="2" t="s">
        <v>50</v>
      </c>
      <c r="W372" s="2" t="s">
        <v>81</v>
      </c>
      <c r="X372" s="2" t="s">
        <v>51</v>
      </c>
      <c r="Y372" s="2" t="s">
        <v>93</v>
      </c>
      <c r="Z372" s="2" t="s">
        <v>96</v>
      </c>
      <c r="AA372" s="2" t="s">
        <v>123</v>
      </c>
      <c r="AB372" s="2" t="s">
        <v>334</v>
      </c>
      <c r="AC372" s="2" t="s">
        <v>2595</v>
      </c>
      <c r="AD372" s="6" t="s">
        <v>2596</v>
      </c>
      <c r="AE372" s="7" t="str">
        <f>HYPERLINK("https://drive.google.com/file/d/1Xa6lou1dAmowR-UKcJ3WsLlF_rGwbE1-/view?usp=drivesdk","Ravita janardhan kambleआपले प्रमाणपत्र")</f>
        <v>Ravita janardhan kambleआपले प्रमाणपत्र</v>
      </c>
      <c r="AF372" s="2" t="s">
        <v>2597</v>
      </c>
    </row>
    <row r="373" spans="1:32" ht="12.75">
      <c r="A373" s="4">
        <v>44239.844194594909</v>
      </c>
      <c r="B373" s="2" t="s">
        <v>2598</v>
      </c>
      <c r="C373" s="8">
        <v>36</v>
      </c>
      <c r="D373" s="2" t="s">
        <v>2599</v>
      </c>
      <c r="E373" s="2" t="s">
        <v>2600</v>
      </c>
      <c r="F373" s="2" t="s">
        <v>35</v>
      </c>
      <c r="G373" s="2" t="s">
        <v>90</v>
      </c>
      <c r="H373" s="2">
        <v>2014</v>
      </c>
      <c r="I373" s="2" t="s">
        <v>37</v>
      </c>
      <c r="J373" s="2" t="s">
        <v>38</v>
      </c>
      <c r="K373" s="2" t="s">
        <v>39</v>
      </c>
      <c r="L373" s="2" t="s">
        <v>40</v>
      </c>
      <c r="M373" s="2" t="s">
        <v>41</v>
      </c>
      <c r="N373" s="2" t="s">
        <v>42</v>
      </c>
      <c r="O373" s="2" t="s">
        <v>43</v>
      </c>
      <c r="P373" s="2" t="s">
        <v>44</v>
      </c>
      <c r="Q373" s="2" t="s">
        <v>45</v>
      </c>
      <c r="R373" s="2" t="s">
        <v>109</v>
      </c>
      <c r="S373" s="2" t="s">
        <v>47</v>
      </c>
      <c r="T373" s="2" t="s">
        <v>48</v>
      </c>
      <c r="U373" s="2" t="s">
        <v>49</v>
      </c>
      <c r="V373" s="2" t="s">
        <v>50</v>
      </c>
      <c r="W373" s="2" t="s">
        <v>37</v>
      </c>
      <c r="X373" s="2" t="s">
        <v>51</v>
      </c>
      <c r="Y373" s="2" t="s">
        <v>52</v>
      </c>
      <c r="Z373" s="2" t="s">
        <v>53</v>
      </c>
      <c r="AA373" s="2" t="s">
        <v>123</v>
      </c>
      <c r="AB373" s="2" t="s">
        <v>2601</v>
      </c>
      <c r="AC373" s="2" t="s">
        <v>2602</v>
      </c>
      <c r="AD373" s="6" t="s">
        <v>2603</v>
      </c>
      <c r="AE373" s="7" t="str">
        <f>HYPERLINK("https://drive.google.com/file/d/1aPeiKxZuIb8EF0Hqo5zcKkaefl5oBvZj/view?usp=drivesdk","Bhangare Deoram Dinkarआपले प्रमाणपत्र")</f>
        <v>Bhangare Deoram Dinkarआपले प्रमाणपत्र</v>
      </c>
      <c r="AF373" s="2" t="s">
        <v>2604</v>
      </c>
    </row>
    <row r="374" spans="1:32" ht="12.75">
      <c r="A374" s="4">
        <v>44239.895258402779</v>
      </c>
      <c r="B374" s="2" t="s">
        <v>2605</v>
      </c>
      <c r="C374" s="8">
        <v>12</v>
      </c>
      <c r="D374" s="2" t="s">
        <v>2606</v>
      </c>
      <c r="E374" s="2" t="s">
        <v>2607</v>
      </c>
      <c r="F374" s="2" t="s">
        <v>355</v>
      </c>
      <c r="G374" s="2" t="s">
        <v>105</v>
      </c>
      <c r="H374" s="2">
        <v>2013</v>
      </c>
      <c r="I374" s="2" t="s">
        <v>46</v>
      </c>
      <c r="J374" s="2" t="s">
        <v>131</v>
      </c>
      <c r="K374" s="2" t="s">
        <v>46</v>
      </c>
      <c r="L374" s="2" t="s">
        <v>62</v>
      </c>
      <c r="M374" s="2" t="s">
        <v>41</v>
      </c>
      <c r="N374" s="2" t="s">
        <v>63</v>
      </c>
      <c r="O374" s="2" t="s">
        <v>43</v>
      </c>
      <c r="P374" s="2" t="s">
        <v>44</v>
      </c>
      <c r="Q374" s="2" t="s">
        <v>166</v>
      </c>
      <c r="R374" s="2" t="s">
        <v>81</v>
      </c>
      <c r="S374" s="2" t="s">
        <v>93</v>
      </c>
      <c r="T374" s="2" t="s">
        <v>121</v>
      </c>
      <c r="U374" s="2" t="s">
        <v>110</v>
      </c>
      <c r="V374" s="2" t="s">
        <v>139</v>
      </c>
      <c r="W374" s="2" t="s">
        <v>81</v>
      </c>
      <c r="X374" s="2" t="s">
        <v>51</v>
      </c>
      <c r="Y374" s="2" t="s">
        <v>52</v>
      </c>
      <c r="Z374" s="2" t="s">
        <v>111</v>
      </c>
      <c r="AA374" s="2" t="s">
        <v>54</v>
      </c>
      <c r="AB374" s="2" t="s">
        <v>2608</v>
      </c>
      <c r="AC374" s="2" t="s">
        <v>2609</v>
      </c>
      <c r="AD374" s="6" t="s">
        <v>2610</v>
      </c>
      <c r="AE374" s="7" t="str">
        <f>HYPERLINK("https://drive.google.com/file/d/1wMkkxdEyUj2oSfMBgNrdfq7Oy95ZP0Hp/view?usp=drivesdk","विवेक अशोककुमार तिखेआपले प्रमाणपत्र")</f>
        <v>विवेक अशोककुमार तिखेआपले प्रमाणपत्र</v>
      </c>
      <c r="AF374" s="2" t="s">
        <v>2611</v>
      </c>
    </row>
    <row r="375" spans="1:32" ht="12.75">
      <c r="A375" s="4">
        <v>44239.914219328704</v>
      </c>
      <c r="B375" s="2" t="s">
        <v>2612</v>
      </c>
      <c r="C375" s="8">
        <v>8</v>
      </c>
      <c r="D375" s="2" t="s">
        <v>2613</v>
      </c>
      <c r="E375" s="2" t="s">
        <v>2614</v>
      </c>
      <c r="F375" s="2" t="s">
        <v>35</v>
      </c>
      <c r="G375" s="2" t="s">
        <v>36</v>
      </c>
      <c r="H375" s="2">
        <v>2013</v>
      </c>
      <c r="I375" s="2" t="s">
        <v>37</v>
      </c>
      <c r="J375" s="2" t="s">
        <v>73</v>
      </c>
      <c r="K375" s="2" t="s">
        <v>39</v>
      </c>
      <c r="L375" s="2" t="s">
        <v>62</v>
      </c>
      <c r="M375" s="2" t="s">
        <v>107</v>
      </c>
      <c r="N375" s="2" t="s">
        <v>63</v>
      </c>
      <c r="O375" s="2" t="s">
        <v>75</v>
      </c>
      <c r="P375" s="2" t="s">
        <v>44</v>
      </c>
      <c r="Q375" s="2" t="s">
        <v>77</v>
      </c>
      <c r="R375" s="2" t="s">
        <v>64</v>
      </c>
      <c r="S375" s="2" t="s">
        <v>93</v>
      </c>
      <c r="T375" s="2" t="s">
        <v>121</v>
      </c>
      <c r="U375" s="2" t="s">
        <v>110</v>
      </c>
      <c r="V375" s="2" t="s">
        <v>221</v>
      </c>
      <c r="W375" s="2" t="s">
        <v>37</v>
      </c>
      <c r="X375" s="2" t="s">
        <v>148</v>
      </c>
      <c r="Y375" s="2" t="s">
        <v>122</v>
      </c>
      <c r="Z375" s="2" t="s">
        <v>111</v>
      </c>
      <c r="AA375" s="2" t="s">
        <v>140</v>
      </c>
      <c r="AB375" s="2" t="s">
        <v>409</v>
      </c>
      <c r="AC375" s="2" t="s">
        <v>2615</v>
      </c>
      <c r="AD375" s="6" t="s">
        <v>2616</v>
      </c>
      <c r="AE375" s="7" t="str">
        <f>HYPERLINK("https://drive.google.com/file/d/1ZiPE5eSu3xMziNj8mT7cunQhszpcCEMI/view?usp=drivesdk","डॉ. विलास भानुदास बंडगरआपले प्रमाणपत्र")</f>
        <v>डॉ. विलास भानुदास बंडगरआपले प्रमाणपत्र</v>
      </c>
      <c r="AF375" s="2" t="s">
        <v>2617</v>
      </c>
    </row>
    <row r="376" spans="1:32" ht="12.75">
      <c r="A376" s="4">
        <v>44239.92183738426</v>
      </c>
      <c r="B376" s="2" t="s">
        <v>2618</v>
      </c>
      <c r="C376" s="8">
        <v>14</v>
      </c>
      <c r="D376" s="2" t="s">
        <v>2383</v>
      </c>
      <c r="E376" s="2" t="s">
        <v>2619</v>
      </c>
      <c r="F376" s="2" t="s">
        <v>104</v>
      </c>
      <c r="G376" s="2" t="s">
        <v>105</v>
      </c>
      <c r="H376" s="2">
        <v>2013</v>
      </c>
      <c r="I376" s="2" t="s">
        <v>106</v>
      </c>
      <c r="J376" s="2" t="s">
        <v>131</v>
      </c>
      <c r="K376" s="2" t="s">
        <v>46</v>
      </c>
      <c r="L376" s="2" t="s">
        <v>40</v>
      </c>
      <c r="M376" s="2" t="s">
        <v>41</v>
      </c>
      <c r="N376" s="2" t="s">
        <v>63</v>
      </c>
      <c r="O376" s="2" t="s">
        <v>75</v>
      </c>
      <c r="P376" s="2" t="s">
        <v>44</v>
      </c>
      <c r="Q376" s="2" t="s">
        <v>363</v>
      </c>
      <c r="R376" s="2" t="s">
        <v>109</v>
      </c>
      <c r="S376" s="2" t="s">
        <v>78</v>
      </c>
      <c r="T376" s="2" t="s">
        <v>79</v>
      </c>
      <c r="U376" s="2" t="s">
        <v>49</v>
      </c>
      <c r="V376" s="2" t="s">
        <v>95</v>
      </c>
      <c r="W376" s="2" t="s">
        <v>106</v>
      </c>
      <c r="X376" s="2" t="s">
        <v>148</v>
      </c>
      <c r="Y376" s="2" t="s">
        <v>52</v>
      </c>
      <c r="Z376" s="2" t="s">
        <v>53</v>
      </c>
      <c r="AA376" s="2" t="s">
        <v>54</v>
      </c>
      <c r="AB376" s="2" t="s">
        <v>479</v>
      </c>
      <c r="AC376" s="2" t="s">
        <v>2620</v>
      </c>
      <c r="AD376" s="6" t="s">
        <v>2621</v>
      </c>
      <c r="AE376" s="7" t="str">
        <f>HYPERLINK("https://drive.google.com/file/d/1KEItooJZvtiWBh768PV_Wmem1lUjOO51/view?usp=drivesdk","Pinjari Taufik Nisarआपले प्रमाणपत्र")</f>
        <v>Pinjari Taufik Nisarआपले प्रमाणपत्र</v>
      </c>
      <c r="AF376" s="2" t="s">
        <v>2622</v>
      </c>
    </row>
    <row r="377" spans="1:32" ht="12.75">
      <c r="A377" s="4">
        <v>44239.923545821759</v>
      </c>
      <c r="B377" s="2" t="s">
        <v>2623</v>
      </c>
      <c r="C377" s="8">
        <v>12</v>
      </c>
      <c r="D377" s="2" t="s">
        <v>2624</v>
      </c>
      <c r="E377" s="2" t="s">
        <v>2625</v>
      </c>
      <c r="F377" s="2" t="s">
        <v>104</v>
      </c>
      <c r="G377" s="2" t="s">
        <v>105</v>
      </c>
      <c r="H377" s="2">
        <v>2013</v>
      </c>
      <c r="I377" s="2" t="s">
        <v>46</v>
      </c>
      <c r="J377" s="2" t="s">
        <v>38</v>
      </c>
      <c r="K377" s="2" t="s">
        <v>46</v>
      </c>
      <c r="L377" s="2" t="s">
        <v>278</v>
      </c>
      <c r="M377" s="2" t="s">
        <v>165</v>
      </c>
      <c r="N377" s="2" t="s">
        <v>108</v>
      </c>
      <c r="O377" s="2" t="s">
        <v>188</v>
      </c>
      <c r="P377" s="2" t="s">
        <v>44</v>
      </c>
      <c r="Q377" s="2" t="s">
        <v>45</v>
      </c>
      <c r="R377" s="2" t="s">
        <v>109</v>
      </c>
      <c r="S377" s="2" t="s">
        <v>47</v>
      </c>
      <c r="T377" s="2" t="s">
        <v>79</v>
      </c>
      <c r="U377" s="2" t="s">
        <v>132</v>
      </c>
      <c r="V377" s="2" t="s">
        <v>50</v>
      </c>
      <c r="W377" s="2" t="s">
        <v>81</v>
      </c>
      <c r="X377" s="2" t="s">
        <v>51</v>
      </c>
      <c r="Y377" s="2" t="s">
        <v>93</v>
      </c>
      <c r="Z377" s="2" t="s">
        <v>149</v>
      </c>
      <c r="AA377" s="2" t="s">
        <v>112</v>
      </c>
      <c r="AB377" s="2" t="s">
        <v>2626</v>
      </c>
      <c r="AC377" s="2" t="s">
        <v>2627</v>
      </c>
      <c r="AD377" s="6" t="s">
        <v>2628</v>
      </c>
      <c r="AE377" s="7" t="str">
        <f>HYPERLINK("https://drive.google.com/file/d/1fZyT25jbL-GyoavrYo1qFl7_a6fm3WWx/view?usp=drivesdk","Thorat Anup Chandrakantआपले प्रमाणपत्र")</f>
        <v>Thorat Anup Chandrakantआपले प्रमाणपत्र</v>
      </c>
      <c r="AF377" s="2" t="s">
        <v>2629</v>
      </c>
    </row>
    <row r="378" spans="1:32" ht="12.75">
      <c r="A378" s="4">
        <v>44239.924675706017</v>
      </c>
      <c r="B378" s="2" t="s">
        <v>2630</v>
      </c>
      <c r="C378" s="8">
        <v>10</v>
      </c>
      <c r="D378" s="2" t="s">
        <v>2631</v>
      </c>
      <c r="E378" s="2" t="s">
        <v>952</v>
      </c>
      <c r="F378" s="2" t="s">
        <v>104</v>
      </c>
      <c r="G378" s="2" t="s">
        <v>105</v>
      </c>
      <c r="H378" s="2">
        <v>2014</v>
      </c>
      <c r="I378" s="2" t="s">
        <v>46</v>
      </c>
      <c r="J378" s="2" t="s">
        <v>131</v>
      </c>
      <c r="K378" s="2" t="s">
        <v>46</v>
      </c>
      <c r="L378" s="2" t="s">
        <v>278</v>
      </c>
      <c r="M378" s="2" t="s">
        <v>41</v>
      </c>
      <c r="N378" s="2" t="s">
        <v>431</v>
      </c>
      <c r="O378" s="2" t="s">
        <v>43</v>
      </c>
      <c r="P378" s="2" t="s">
        <v>76</v>
      </c>
      <c r="Q378" s="2" t="s">
        <v>77</v>
      </c>
      <c r="R378" s="2" t="s">
        <v>109</v>
      </c>
      <c r="S378" s="2" t="s">
        <v>78</v>
      </c>
      <c r="T378" s="2" t="s">
        <v>121</v>
      </c>
      <c r="U378" s="2" t="s">
        <v>110</v>
      </c>
      <c r="V378" s="2" t="s">
        <v>50</v>
      </c>
      <c r="W378" s="2" t="s">
        <v>106</v>
      </c>
      <c r="X378" s="2" t="s">
        <v>148</v>
      </c>
      <c r="Y378" s="2" t="s">
        <v>206</v>
      </c>
      <c r="Z378" s="2" t="s">
        <v>96</v>
      </c>
      <c r="AA378" s="2" t="s">
        <v>54</v>
      </c>
      <c r="AB378" s="2" t="s">
        <v>1194</v>
      </c>
      <c r="AC378" s="2" t="s">
        <v>2632</v>
      </c>
      <c r="AD378" s="6" t="s">
        <v>2633</v>
      </c>
      <c r="AE378" s="7" t="str">
        <f>HYPERLINK("https://drive.google.com/file/d/1q4b5YSdm_Oo_-bVc541UvoAFBH2OJAmR/view?usp=drivesdk","Pratham santosh suryawanshiआपले प्रमाणपत्र")</f>
        <v>Pratham santosh suryawanshiआपले प्रमाणपत्र</v>
      </c>
      <c r="AF378" s="2" t="s">
        <v>2634</v>
      </c>
    </row>
    <row r="379" spans="1:32" ht="12.75">
      <c r="A379" s="4">
        <v>44239.928037361111</v>
      </c>
      <c r="B379" s="2" t="s">
        <v>2635</v>
      </c>
      <c r="C379" s="8">
        <v>6</v>
      </c>
      <c r="D379" s="2" t="s">
        <v>2636</v>
      </c>
      <c r="E379" s="2" t="s">
        <v>2637</v>
      </c>
      <c r="F379" s="2" t="s">
        <v>104</v>
      </c>
      <c r="G379" s="2" t="s">
        <v>105</v>
      </c>
      <c r="H379" s="2">
        <v>2014</v>
      </c>
      <c r="I379" s="2" t="s">
        <v>46</v>
      </c>
      <c r="J379" s="2" t="s">
        <v>73</v>
      </c>
      <c r="K379" s="2" t="s">
        <v>39</v>
      </c>
      <c r="L379" s="2" t="s">
        <v>62</v>
      </c>
      <c r="M379" s="2" t="s">
        <v>107</v>
      </c>
      <c r="N379" s="2" t="s">
        <v>63</v>
      </c>
      <c r="O379" s="2" t="s">
        <v>92</v>
      </c>
      <c r="P379" s="2" t="s">
        <v>197</v>
      </c>
      <c r="Q379" s="2" t="s">
        <v>77</v>
      </c>
      <c r="R379" s="2" t="s">
        <v>64</v>
      </c>
      <c r="S379" s="2" t="s">
        <v>206</v>
      </c>
      <c r="T379" s="2" t="s">
        <v>48</v>
      </c>
      <c r="U379" s="2" t="s">
        <v>110</v>
      </c>
      <c r="V379" s="2" t="s">
        <v>221</v>
      </c>
      <c r="W379" s="2" t="s">
        <v>81</v>
      </c>
      <c r="X379" s="2" t="s">
        <v>148</v>
      </c>
      <c r="Y379" s="2" t="s">
        <v>206</v>
      </c>
      <c r="Z379" s="2" t="s">
        <v>96</v>
      </c>
      <c r="AA379" s="2" t="s">
        <v>140</v>
      </c>
      <c r="AB379" s="2" t="s">
        <v>2638</v>
      </c>
      <c r="AC379" s="2" t="s">
        <v>2639</v>
      </c>
      <c r="AD379" s="6" t="s">
        <v>2640</v>
      </c>
      <c r="AE379" s="7" t="str">
        <f>HYPERLINK("https://drive.google.com/file/d/1a1pHyjwhMmP7T3gRBjYs1TI8i0HtrOgc/view?usp=drivesdk","हो हवे आहे आपले प्रमाणपत्र")</f>
        <v>हो हवे आहे आपले प्रमाणपत्र</v>
      </c>
      <c r="AF379" s="2" t="s">
        <v>2641</v>
      </c>
    </row>
    <row r="380" spans="1:32" ht="12.75">
      <c r="A380" s="4">
        <v>44239.930724999998</v>
      </c>
      <c r="B380" s="2" t="s">
        <v>2642</v>
      </c>
      <c r="C380" s="8">
        <v>20</v>
      </c>
      <c r="D380" s="2" t="s">
        <v>2643</v>
      </c>
      <c r="E380" s="2" t="s">
        <v>2363</v>
      </c>
      <c r="F380" s="2" t="s">
        <v>104</v>
      </c>
      <c r="G380" s="2" t="s">
        <v>105</v>
      </c>
      <c r="H380" s="2">
        <v>2014</v>
      </c>
      <c r="I380" s="2" t="s">
        <v>46</v>
      </c>
      <c r="J380" s="2" t="s">
        <v>73</v>
      </c>
      <c r="K380" s="2" t="s">
        <v>39</v>
      </c>
      <c r="L380" s="2" t="s">
        <v>62</v>
      </c>
      <c r="M380" s="2" t="s">
        <v>107</v>
      </c>
      <c r="N380" s="2" t="s">
        <v>63</v>
      </c>
      <c r="O380" s="2" t="s">
        <v>43</v>
      </c>
      <c r="P380" s="2" t="s">
        <v>120</v>
      </c>
      <c r="Q380" s="2" t="s">
        <v>45</v>
      </c>
      <c r="R380" s="2" t="s">
        <v>64</v>
      </c>
      <c r="S380" s="2" t="s">
        <v>47</v>
      </c>
      <c r="T380" s="2" t="s">
        <v>94</v>
      </c>
      <c r="U380" s="2" t="s">
        <v>110</v>
      </c>
      <c r="V380" s="2" t="s">
        <v>50</v>
      </c>
      <c r="W380" s="2" t="s">
        <v>37</v>
      </c>
      <c r="X380" s="2" t="s">
        <v>51</v>
      </c>
      <c r="Y380" s="2" t="s">
        <v>93</v>
      </c>
      <c r="Z380" s="2" t="s">
        <v>53</v>
      </c>
      <c r="AA380" s="2" t="s">
        <v>54</v>
      </c>
      <c r="AB380" s="2" t="s">
        <v>2644</v>
      </c>
      <c r="AC380" s="2" t="s">
        <v>2645</v>
      </c>
      <c r="AD380" s="6" t="s">
        <v>2646</v>
      </c>
      <c r="AE380" s="7" t="str">
        <f>HYPERLINK("https://drive.google.com/file/d/1r5_5uyinov2w86motEtjfANEkXhXdJ-j/view?usp=drivesdk","अनिकेत धामणेआपले प्रमाणपत्र")</f>
        <v>अनिकेत धामणेआपले प्रमाणपत्र</v>
      </c>
      <c r="AF380" s="2" t="s">
        <v>2647</v>
      </c>
    </row>
    <row r="381" spans="1:32" ht="12.75">
      <c r="A381" s="4">
        <v>44239.93174054398</v>
      </c>
      <c r="B381" s="2" t="s">
        <v>2648</v>
      </c>
      <c r="C381" s="8">
        <v>16</v>
      </c>
      <c r="D381" s="2" t="s">
        <v>2649</v>
      </c>
      <c r="E381" s="2" t="s">
        <v>2650</v>
      </c>
      <c r="F381" s="2" t="s">
        <v>104</v>
      </c>
      <c r="G381" s="2" t="s">
        <v>105</v>
      </c>
      <c r="H381" s="2">
        <v>2014</v>
      </c>
      <c r="I381" s="2" t="s">
        <v>106</v>
      </c>
      <c r="J381" s="2" t="s">
        <v>38</v>
      </c>
      <c r="K381" s="2" t="s">
        <v>81</v>
      </c>
      <c r="L381" s="2" t="s">
        <v>91</v>
      </c>
      <c r="M381" s="2" t="s">
        <v>107</v>
      </c>
      <c r="N381" s="2" t="s">
        <v>42</v>
      </c>
      <c r="O381" s="2" t="s">
        <v>75</v>
      </c>
      <c r="P381" s="2" t="s">
        <v>197</v>
      </c>
      <c r="Q381" s="2" t="s">
        <v>363</v>
      </c>
      <c r="R381" s="2" t="s">
        <v>81</v>
      </c>
      <c r="S381" s="2" t="s">
        <v>47</v>
      </c>
      <c r="T381" s="2" t="s">
        <v>48</v>
      </c>
      <c r="U381" s="2" t="s">
        <v>49</v>
      </c>
      <c r="V381" s="2" t="s">
        <v>50</v>
      </c>
      <c r="W381" s="2" t="s">
        <v>46</v>
      </c>
      <c r="X381" s="2" t="s">
        <v>82</v>
      </c>
      <c r="Y381" s="2" t="s">
        <v>52</v>
      </c>
      <c r="Z381" s="2" t="s">
        <v>111</v>
      </c>
      <c r="AA381" s="2" t="s">
        <v>140</v>
      </c>
      <c r="AB381" s="2" t="s">
        <v>850</v>
      </c>
      <c r="AC381" s="2" t="s">
        <v>2651</v>
      </c>
      <c r="AD381" s="6" t="s">
        <v>2652</v>
      </c>
      <c r="AE381" s="7" t="str">
        <f>HYPERLINK("https://drive.google.com/file/d/1FptIMFZ_kmGX8J-iLYe04BG0ol1jSGgP/view?usp=drivesdk","गायकवाड विवेक किशोर आपले प्रमाणपत्र")</f>
        <v>गायकवाड विवेक किशोर आपले प्रमाणपत्र</v>
      </c>
      <c r="AF381" s="2" t="s">
        <v>2653</v>
      </c>
    </row>
    <row r="382" spans="1:32" ht="12.75">
      <c r="A382" s="4">
        <v>44239.934418449076</v>
      </c>
      <c r="B382" s="2" t="s">
        <v>2654</v>
      </c>
      <c r="C382" s="8">
        <v>14</v>
      </c>
      <c r="D382" s="2" t="s">
        <v>2655</v>
      </c>
      <c r="E382" s="2" t="s">
        <v>2656</v>
      </c>
      <c r="F382" s="2" t="s">
        <v>72</v>
      </c>
      <c r="G382" s="2" t="s">
        <v>157</v>
      </c>
      <c r="H382" s="2">
        <v>2014</v>
      </c>
      <c r="I382" s="2" t="s">
        <v>46</v>
      </c>
      <c r="J382" s="2" t="s">
        <v>73</v>
      </c>
      <c r="K382" s="2" t="s">
        <v>46</v>
      </c>
      <c r="L382" s="2" t="s">
        <v>62</v>
      </c>
      <c r="M382" s="2" t="s">
        <v>41</v>
      </c>
      <c r="N382" s="2" t="s">
        <v>108</v>
      </c>
      <c r="O382" s="2" t="s">
        <v>43</v>
      </c>
      <c r="P382" s="2" t="s">
        <v>197</v>
      </c>
      <c r="Q382" s="2" t="s">
        <v>45</v>
      </c>
      <c r="R382" s="2" t="s">
        <v>64</v>
      </c>
      <c r="S382" s="2" t="s">
        <v>47</v>
      </c>
      <c r="T382" s="2" t="s">
        <v>48</v>
      </c>
      <c r="U382" s="2" t="s">
        <v>110</v>
      </c>
      <c r="V382" s="2" t="s">
        <v>139</v>
      </c>
      <c r="W382" s="2" t="s">
        <v>46</v>
      </c>
      <c r="X382" s="2" t="s">
        <v>189</v>
      </c>
      <c r="Y382" s="2" t="s">
        <v>52</v>
      </c>
      <c r="Z382" s="2" t="s">
        <v>111</v>
      </c>
      <c r="AA382" s="2" t="s">
        <v>140</v>
      </c>
      <c r="AB382" s="2" t="s">
        <v>2657</v>
      </c>
      <c r="AC382" s="2" t="s">
        <v>2658</v>
      </c>
      <c r="AD382" s="6" t="s">
        <v>2659</v>
      </c>
      <c r="AE382" s="7" t="str">
        <f>HYPERLINK("https://drive.google.com/file/d/1J1z9nwxyB7iGhFgvphV637Khs-grLI2Y/view?usp=drivesdk","Mehetre punam Rajendra आपले प्रमाणपत्र")</f>
        <v>Mehetre punam Rajendra आपले प्रमाणपत्र</v>
      </c>
      <c r="AF382" s="2" t="s">
        <v>2660</v>
      </c>
    </row>
    <row r="383" spans="1:32" ht="12.75">
      <c r="A383" s="4">
        <v>44239.936834537039</v>
      </c>
      <c r="B383" s="2" t="s">
        <v>2661</v>
      </c>
      <c r="C383" s="8">
        <v>26</v>
      </c>
      <c r="D383" s="2" t="s">
        <v>2662</v>
      </c>
      <c r="E383" s="2" t="s">
        <v>2663</v>
      </c>
      <c r="F383" s="2" t="s">
        <v>72</v>
      </c>
      <c r="G383" s="2" t="s">
        <v>105</v>
      </c>
      <c r="H383" s="2">
        <v>2014</v>
      </c>
      <c r="I383" s="2" t="s">
        <v>37</v>
      </c>
      <c r="J383" s="2" t="s">
        <v>73</v>
      </c>
      <c r="K383" s="2" t="s">
        <v>39</v>
      </c>
      <c r="L383" s="2" t="s">
        <v>40</v>
      </c>
      <c r="M383" s="2" t="s">
        <v>41</v>
      </c>
      <c r="N383" s="2" t="s">
        <v>63</v>
      </c>
      <c r="O383" s="2" t="s">
        <v>43</v>
      </c>
      <c r="P383" s="2" t="s">
        <v>44</v>
      </c>
      <c r="Q383" s="2" t="s">
        <v>45</v>
      </c>
      <c r="R383" s="2" t="s">
        <v>81</v>
      </c>
      <c r="S383" s="2" t="s">
        <v>206</v>
      </c>
      <c r="T383" s="2" t="s">
        <v>94</v>
      </c>
      <c r="U383" s="2" t="s">
        <v>110</v>
      </c>
      <c r="V383" s="2" t="s">
        <v>50</v>
      </c>
      <c r="W383" s="2" t="s">
        <v>46</v>
      </c>
      <c r="X383" s="2" t="s">
        <v>51</v>
      </c>
      <c r="Y383" s="2" t="s">
        <v>52</v>
      </c>
      <c r="Z383" s="2" t="s">
        <v>53</v>
      </c>
      <c r="AA383" s="2" t="s">
        <v>54</v>
      </c>
      <c r="AB383" s="2" t="s">
        <v>2664</v>
      </c>
      <c r="AC383" s="2" t="s">
        <v>2665</v>
      </c>
      <c r="AD383" s="6" t="s">
        <v>2666</v>
      </c>
      <c r="AE383" s="7" t="str">
        <f>HYPERLINK("https://drive.google.com/file/d/1GcJBzBaGQ97tA3CGmpd0oqYwOIjC5oPl/view?usp=drivesdk","निलेश दत्तात्रय शिंदे आपले प्रमाणपत्र")</f>
        <v>निलेश दत्तात्रय शिंदे आपले प्रमाणपत्र</v>
      </c>
      <c r="AF383" s="2" t="s">
        <v>2667</v>
      </c>
    </row>
    <row r="384" spans="1:32" ht="12.75">
      <c r="A384" s="4">
        <v>44239.937660555559</v>
      </c>
      <c r="B384" s="2" t="s">
        <v>2668</v>
      </c>
      <c r="C384" s="8">
        <v>26</v>
      </c>
      <c r="D384" s="2" t="s">
        <v>2669</v>
      </c>
      <c r="E384" s="2" t="s">
        <v>2670</v>
      </c>
      <c r="F384" s="2" t="s">
        <v>104</v>
      </c>
      <c r="G384" s="2" t="s">
        <v>105</v>
      </c>
      <c r="H384" s="2">
        <v>2014</v>
      </c>
      <c r="I384" s="2" t="s">
        <v>37</v>
      </c>
      <c r="J384" s="2" t="s">
        <v>73</v>
      </c>
      <c r="K384" s="2" t="s">
        <v>39</v>
      </c>
      <c r="L384" s="2" t="s">
        <v>40</v>
      </c>
      <c r="M384" s="2" t="s">
        <v>41</v>
      </c>
      <c r="N384" s="2" t="s">
        <v>63</v>
      </c>
      <c r="O384" s="2" t="s">
        <v>43</v>
      </c>
      <c r="P384" s="2" t="s">
        <v>44</v>
      </c>
      <c r="Q384" s="2" t="s">
        <v>45</v>
      </c>
      <c r="R384" s="2" t="s">
        <v>81</v>
      </c>
      <c r="S384" s="2" t="s">
        <v>206</v>
      </c>
      <c r="T384" s="2" t="s">
        <v>94</v>
      </c>
      <c r="U384" s="2" t="s">
        <v>110</v>
      </c>
      <c r="V384" s="2" t="s">
        <v>50</v>
      </c>
      <c r="W384" s="2" t="s">
        <v>46</v>
      </c>
      <c r="X384" s="2" t="s">
        <v>51</v>
      </c>
      <c r="Y384" s="2" t="s">
        <v>52</v>
      </c>
      <c r="Z384" s="2" t="s">
        <v>53</v>
      </c>
      <c r="AA384" s="2" t="s">
        <v>54</v>
      </c>
      <c r="AB384" s="2" t="s">
        <v>2671</v>
      </c>
      <c r="AC384" s="2" t="s">
        <v>2672</v>
      </c>
      <c r="AD384" s="6" t="s">
        <v>2673</v>
      </c>
      <c r="AE384" s="7" t="str">
        <f>HYPERLINK("https://drive.google.com/file/d/1f5IWsiNf9_An6IO792eQP1i33ykmmsWP/view?usp=drivesdk","Mahendra Santosh Bhalkeआपले प्रमाणपत्र")</f>
        <v>Mahendra Santosh Bhalkeआपले प्रमाणपत्र</v>
      </c>
      <c r="AF384" s="2" t="s">
        <v>2674</v>
      </c>
    </row>
    <row r="385" spans="1:32" ht="12.75">
      <c r="A385" s="4">
        <v>44239.938478807875</v>
      </c>
      <c r="B385" s="2" t="s">
        <v>2675</v>
      </c>
      <c r="C385" s="8">
        <v>28</v>
      </c>
      <c r="D385" s="2" t="s">
        <v>2676</v>
      </c>
      <c r="E385" s="2" t="s">
        <v>2677</v>
      </c>
      <c r="F385" s="2" t="s">
        <v>104</v>
      </c>
      <c r="G385" s="2" t="s">
        <v>157</v>
      </c>
      <c r="H385" s="2">
        <v>2014</v>
      </c>
      <c r="I385" s="2" t="s">
        <v>37</v>
      </c>
      <c r="J385" s="2" t="s">
        <v>73</v>
      </c>
      <c r="K385" s="2" t="s">
        <v>39</v>
      </c>
      <c r="L385" s="2" t="s">
        <v>40</v>
      </c>
      <c r="M385" s="2" t="s">
        <v>41</v>
      </c>
      <c r="N385" s="2" t="s">
        <v>42</v>
      </c>
      <c r="O385" s="2" t="s">
        <v>43</v>
      </c>
      <c r="P385" s="2" t="s">
        <v>44</v>
      </c>
      <c r="Q385" s="2" t="s">
        <v>45</v>
      </c>
      <c r="R385" s="2" t="s">
        <v>81</v>
      </c>
      <c r="S385" s="2" t="s">
        <v>206</v>
      </c>
      <c r="T385" s="2" t="s">
        <v>94</v>
      </c>
      <c r="U385" s="2" t="s">
        <v>110</v>
      </c>
      <c r="V385" s="2" t="s">
        <v>50</v>
      </c>
      <c r="W385" s="2" t="s">
        <v>81</v>
      </c>
      <c r="X385" s="2" t="s">
        <v>51</v>
      </c>
      <c r="Y385" s="2" t="s">
        <v>52</v>
      </c>
      <c r="Z385" s="2" t="s">
        <v>53</v>
      </c>
      <c r="AA385" s="2" t="s">
        <v>54</v>
      </c>
      <c r="AB385" s="2" t="s">
        <v>2678</v>
      </c>
      <c r="AC385" s="2" t="s">
        <v>2679</v>
      </c>
      <c r="AD385" s="6" t="s">
        <v>2680</v>
      </c>
      <c r="AE385" s="7" t="str">
        <f>HYPERLINK("https://drive.google.com/file/d/1SkiLblU5VN4VRcdACZEIcJxXOFbHvzDO/view?usp=drivesdk","Vaishnavi bhosaleआपले प्रमाणपत्र")</f>
        <v>Vaishnavi bhosaleआपले प्रमाणपत्र</v>
      </c>
      <c r="AF385" s="2" t="s">
        <v>2681</v>
      </c>
    </row>
    <row r="386" spans="1:32" ht="12.75">
      <c r="A386" s="4">
        <v>44239.939132013889</v>
      </c>
      <c r="B386" s="2" t="s">
        <v>2682</v>
      </c>
      <c r="C386" s="8">
        <v>14</v>
      </c>
      <c r="D386" s="2" t="s">
        <v>409</v>
      </c>
      <c r="E386" s="2" t="s">
        <v>2683</v>
      </c>
      <c r="F386" s="2" t="s">
        <v>355</v>
      </c>
      <c r="G386" s="2" t="s">
        <v>90</v>
      </c>
      <c r="H386" s="2">
        <v>2014</v>
      </c>
      <c r="I386" s="2" t="s">
        <v>37</v>
      </c>
      <c r="J386" s="2" t="s">
        <v>73</v>
      </c>
      <c r="K386" s="2" t="s">
        <v>81</v>
      </c>
      <c r="L386" s="2" t="s">
        <v>62</v>
      </c>
      <c r="M386" s="2" t="s">
        <v>107</v>
      </c>
      <c r="N386" s="2" t="s">
        <v>63</v>
      </c>
      <c r="O386" s="2" t="s">
        <v>188</v>
      </c>
      <c r="P386" s="2" t="s">
        <v>44</v>
      </c>
      <c r="Q386" s="2" t="s">
        <v>77</v>
      </c>
      <c r="R386" s="2" t="s">
        <v>64</v>
      </c>
      <c r="S386" s="2" t="s">
        <v>78</v>
      </c>
      <c r="T386" s="2" t="s">
        <v>121</v>
      </c>
      <c r="U386" s="2" t="s">
        <v>49</v>
      </c>
      <c r="V386" s="2" t="s">
        <v>95</v>
      </c>
      <c r="W386" s="2" t="s">
        <v>37</v>
      </c>
      <c r="X386" s="2" t="s">
        <v>148</v>
      </c>
      <c r="Y386" s="2" t="s">
        <v>93</v>
      </c>
      <c r="Z386" s="2" t="s">
        <v>53</v>
      </c>
      <c r="AA386" s="2" t="s">
        <v>54</v>
      </c>
      <c r="AB386" s="2" t="s">
        <v>2684</v>
      </c>
      <c r="AC386" s="2" t="s">
        <v>2685</v>
      </c>
      <c r="AD386" s="6" t="s">
        <v>2686</v>
      </c>
      <c r="AE386" s="7" t="str">
        <f>HYPERLINK("https://drive.google.com/file/d/1nslVMf3mRnTOd7kXfpKG2kMBrTiZEgxk/view?usp=drivesdk","Yesआपले प्रमाणपत्र")</f>
        <v>Yesआपले प्रमाणपत्र</v>
      </c>
      <c r="AF386" s="2" t="s">
        <v>2687</v>
      </c>
    </row>
    <row r="387" spans="1:32" ht="12.75">
      <c r="A387" s="4">
        <v>44239.94104774305</v>
      </c>
      <c r="B387" s="2" t="s">
        <v>2688</v>
      </c>
      <c r="C387" s="8">
        <v>26</v>
      </c>
      <c r="D387" s="2" t="s">
        <v>2689</v>
      </c>
      <c r="E387" s="2" t="s">
        <v>2690</v>
      </c>
      <c r="F387" s="2" t="s">
        <v>104</v>
      </c>
      <c r="G387" s="2" t="s">
        <v>105</v>
      </c>
      <c r="H387" s="2">
        <v>2014</v>
      </c>
      <c r="I387" s="2" t="s">
        <v>37</v>
      </c>
      <c r="J387" s="2" t="s">
        <v>73</v>
      </c>
      <c r="K387" s="2" t="s">
        <v>39</v>
      </c>
      <c r="L387" s="2" t="s">
        <v>40</v>
      </c>
      <c r="M387" s="2" t="s">
        <v>41</v>
      </c>
      <c r="N387" s="2" t="s">
        <v>63</v>
      </c>
      <c r="O387" s="2" t="s">
        <v>43</v>
      </c>
      <c r="P387" s="2" t="s">
        <v>44</v>
      </c>
      <c r="Q387" s="2" t="s">
        <v>45</v>
      </c>
      <c r="R387" s="2" t="s">
        <v>81</v>
      </c>
      <c r="S387" s="2" t="s">
        <v>206</v>
      </c>
      <c r="T387" s="2" t="s">
        <v>94</v>
      </c>
      <c r="U387" s="2" t="s">
        <v>132</v>
      </c>
      <c r="V387" s="2" t="s">
        <v>50</v>
      </c>
      <c r="W387" s="2" t="s">
        <v>81</v>
      </c>
      <c r="X387" s="2" t="s">
        <v>51</v>
      </c>
      <c r="Y387" s="2" t="s">
        <v>52</v>
      </c>
      <c r="Z387" s="2" t="s">
        <v>53</v>
      </c>
      <c r="AA387" s="2" t="s">
        <v>54</v>
      </c>
      <c r="AB387" s="2" t="s">
        <v>2691</v>
      </c>
      <c r="AC387" s="2" t="s">
        <v>2692</v>
      </c>
      <c r="AD387" s="6" t="s">
        <v>2693</v>
      </c>
      <c r="AE387" s="7" t="str">
        <f>HYPERLINK("https://drive.google.com/file/d/1Uk6zx3O0_P7RymHi6dIfwqnYC6PgdRrR/view?usp=drivesdk","यश सोमनाथ खैरेआपले प्रमाणपत्र")</f>
        <v>यश सोमनाथ खैरेआपले प्रमाणपत्र</v>
      </c>
      <c r="AF387" s="2" t="s">
        <v>2694</v>
      </c>
    </row>
    <row r="388" spans="1:32" ht="12.75">
      <c r="A388" s="4">
        <v>44239.941100578704</v>
      </c>
      <c r="B388" s="2" t="s">
        <v>2695</v>
      </c>
      <c r="C388" s="8">
        <v>12</v>
      </c>
      <c r="D388" s="2" t="s">
        <v>409</v>
      </c>
      <c r="E388" s="2" t="s">
        <v>2696</v>
      </c>
      <c r="F388" s="2" t="s">
        <v>104</v>
      </c>
      <c r="G388" s="2" t="s">
        <v>105</v>
      </c>
      <c r="H388" s="2">
        <v>2015</v>
      </c>
      <c r="I388" s="2" t="s">
        <v>37</v>
      </c>
      <c r="J388" s="2" t="s">
        <v>38</v>
      </c>
      <c r="K388" s="2" t="s">
        <v>39</v>
      </c>
      <c r="L388" s="2" t="s">
        <v>62</v>
      </c>
      <c r="M388" s="2" t="s">
        <v>74</v>
      </c>
      <c r="N388" s="2" t="s">
        <v>63</v>
      </c>
      <c r="O388" s="2" t="s">
        <v>43</v>
      </c>
      <c r="P388" s="2" t="s">
        <v>76</v>
      </c>
      <c r="Q388" s="2" t="s">
        <v>77</v>
      </c>
      <c r="R388" s="2" t="s">
        <v>64</v>
      </c>
      <c r="S388" s="2" t="s">
        <v>47</v>
      </c>
      <c r="T388" s="2" t="s">
        <v>94</v>
      </c>
      <c r="U388" s="2" t="s">
        <v>49</v>
      </c>
      <c r="V388" s="2" t="s">
        <v>95</v>
      </c>
      <c r="W388" s="2" t="s">
        <v>81</v>
      </c>
      <c r="X388" s="2" t="s">
        <v>148</v>
      </c>
      <c r="Y388" s="2" t="s">
        <v>206</v>
      </c>
      <c r="Z388" s="2" t="s">
        <v>96</v>
      </c>
      <c r="AA388" s="2" t="s">
        <v>123</v>
      </c>
      <c r="AB388" s="2" t="s">
        <v>2697</v>
      </c>
      <c r="AC388" s="2" t="s">
        <v>2698</v>
      </c>
      <c r="AD388" s="6" t="s">
        <v>2699</v>
      </c>
      <c r="AE388" s="7" t="str">
        <f>HYPERLINK("https://drive.google.com/file/d/14ePT7fB4yfLZn64POSjixMMFBdnM4ame/view?usp=drivesdk","Yesआपले प्रमाणपत्र")</f>
        <v>Yesआपले प्रमाणपत्र</v>
      </c>
      <c r="AF388" s="2" t="s">
        <v>2700</v>
      </c>
    </row>
    <row r="389" spans="1:32" ht="12.75">
      <c r="A389" s="4">
        <v>44239.941938067132</v>
      </c>
      <c r="B389" s="2" t="s">
        <v>2701</v>
      </c>
      <c r="C389" s="8">
        <v>26</v>
      </c>
      <c r="D389" s="2" t="s">
        <v>2702</v>
      </c>
      <c r="E389" s="2" t="s">
        <v>2703</v>
      </c>
      <c r="F389" s="2" t="s">
        <v>104</v>
      </c>
      <c r="G389" s="2" t="s">
        <v>157</v>
      </c>
      <c r="H389" s="2">
        <v>2014</v>
      </c>
      <c r="I389" s="2" t="s">
        <v>37</v>
      </c>
      <c r="J389" s="2" t="s">
        <v>73</v>
      </c>
      <c r="K389" s="2" t="s">
        <v>39</v>
      </c>
      <c r="L389" s="2" t="s">
        <v>40</v>
      </c>
      <c r="M389" s="2" t="s">
        <v>41</v>
      </c>
      <c r="N389" s="2" t="s">
        <v>108</v>
      </c>
      <c r="O389" s="2" t="s">
        <v>43</v>
      </c>
      <c r="P389" s="2" t="s">
        <v>44</v>
      </c>
      <c r="Q389" s="2" t="s">
        <v>45</v>
      </c>
      <c r="R389" s="2" t="s">
        <v>81</v>
      </c>
      <c r="S389" s="2" t="s">
        <v>206</v>
      </c>
      <c r="T389" s="2" t="s">
        <v>94</v>
      </c>
      <c r="U389" s="2" t="s">
        <v>110</v>
      </c>
      <c r="V389" s="2" t="s">
        <v>50</v>
      </c>
      <c r="W389" s="2" t="s">
        <v>81</v>
      </c>
      <c r="X389" s="2" t="s">
        <v>51</v>
      </c>
      <c r="Y389" s="2" t="s">
        <v>52</v>
      </c>
      <c r="Z389" s="2" t="s">
        <v>53</v>
      </c>
      <c r="AA389" s="2" t="s">
        <v>54</v>
      </c>
      <c r="AB389" s="2" t="s">
        <v>2704</v>
      </c>
      <c r="AC389" s="2" t="s">
        <v>2705</v>
      </c>
      <c r="AD389" s="6" t="s">
        <v>2706</v>
      </c>
      <c r="AE389" s="7" t="str">
        <f>HYPERLINK("https://drive.google.com/file/d/1krBsOHlG5kGOXZK58xWB6ajsHfANrgdW/view?usp=drivesdk","Ghodekar Manoj Navnathआपले प्रमाणपत्र")</f>
        <v>Ghodekar Manoj Navnathआपले प्रमाणपत्र</v>
      </c>
      <c r="AF389" s="2" t="s">
        <v>2707</v>
      </c>
    </row>
    <row r="390" spans="1:32" ht="12.75">
      <c r="A390" s="4">
        <v>44239.942513831018</v>
      </c>
      <c r="B390" s="2" t="s">
        <v>2708</v>
      </c>
      <c r="C390" s="8">
        <v>26</v>
      </c>
      <c r="D390" s="2" t="s">
        <v>2709</v>
      </c>
      <c r="E390" s="2" t="s">
        <v>2710</v>
      </c>
      <c r="F390" s="2" t="s">
        <v>104</v>
      </c>
      <c r="G390" s="2" t="s">
        <v>105</v>
      </c>
      <c r="H390" s="2">
        <v>2014</v>
      </c>
      <c r="I390" s="2" t="s">
        <v>37</v>
      </c>
      <c r="J390" s="2" t="s">
        <v>73</v>
      </c>
      <c r="K390" s="2" t="s">
        <v>39</v>
      </c>
      <c r="L390" s="2" t="s">
        <v>40</v>
      </c>
      <c r="M390" s="2" t="s">
        <v>41</v>
      </c>
      <c r="N390" s="2" t="s">
        <v>63</v>
      </c>
      <c r="O390" s="2" t="s">
        <v>43</v>
      </c>
      <c r="P390" s="2" t="s">
        <v>44</v>
      </c>
      <c r="Q390" s="2" t="s">
        <v>45</v>
      </c>
      <c r="R390" s="2" t="s">
        <v>81</v>
      </c>
      <c r="S390" s="2" t="s">
        <v>206</v>
      </c>
      <c r="T390" s="2" t="s">
        <v>94</v>
      </c>
      <c r="U390" s="2" t="s">
        <v>110</v>
      </c>
      <c r="V390" s="2" t="s">
        <v>50</v>
      </c>
      <c r="W390" s="2" t="s">
        <v>81</v>
      </c>
      <c r="X390" s="2" t="s">
        <v>51</v>
      </c>
      <c r="Y390" s="2" t="s">
        <v>52</v>
      </c>
      <c r="Z390" s="2" t="s">
        <v>53</v>
      </c>
      <c r="AA390" s="2" t="s">
        <v>54</v>
      </c>
      <c r="AB390" s="2" t="s">
        <v>2711</v>
      </c>
      <c r="AC390" s="2" t="s">
        <v>2712</v>
      </c>
      <c r="AD390" s="6" t="s">
        <v>2713</v>
      </c>
      <c r="AE390" s="7" t="str">
        <f>HYPERLINK("https://drive.google.com/file/d/1xsGAr6tCfgGqiKMQljyo7GzduFb5XXF1/view?usp=drivesdk","Achyut bhausaheb waghmareआपले प्रमाणपत्र")</f>
        <v>Achyut bhausaheb waghmareआपले प्रमाणपत्र</v>
      </c>
      <c r="AF390" s="2" t="s">
        <v>2714</v>
      </c>
    </row>
    <row r="391" spans="1:32" ht="12.75">
      <c r="A391" s="4">
        <v>44239.944438715276</v>
      </c>
      <c r="B391" s="2" t="s">
        <v>2715</v>
      </c>
      <c r="C391" s="8">
        <v>20</v>
      </c>
      <c r="D391" s="2" t="s">
        <v>2716</v>
      </c>
      <c r="E391" s="2" t="s">
        <v>2717</v>
      </c>
      <c r="F391" s="2" t="s">
        <v>104</v>
      </c>
      <c r="G391" s="2" t="s">
        <v>157</v>
      </c>
      <c r="H391" s="2">
        <v>2015</v>
      </c>
      <c r="I391" s="2" t="s">
        <v>46</v>
      </c>
      <c r="J391" s="2" t="s">
        <v>73</v>
      </c>
      <c r="K391" s="2" t="s">
        <v>39</v>
      </c>
      <c r="L391" s="2" t="s">
        <v>40</v>
      </c>
      <c r="M391" s="2" t="s">
        <v>41</v>
      </c>
      <c r="N391" s="2" t="s">
        <v>63</v>
      </c>
      <c r="O391" s="2" t="s">
        <v>43</v>
      </c>
      <c r="P391" s="2" t="s">
        <v>44</v>
      </c>
      <c r="Q391" s="2" t="s">
        <v>77</v>
      </c>
      <c r="R391" s="2" t="s">
        <v>81</v>
      </c>
      <c r="S391" s="2" t="s">
        <v>206</v>
      </c>
      <c r="T391" s="2" t="s">
        <v>94</v>
      </c>
      <c r="U391" s="2" t="s">
        <v>110</v>
      </c>
      <c r="V391" s="2" t="s">
        <v>50</v>
      </c>
      <c r="W391" s="2" t="s">
        <v>46</v>
      </c>
      <c r="X391" s="2" t="s">
        <v>51</v>
      </c>
      <c r="Y391" s="2" t="s">
        <v>52</v>
      </c>
      <c r="Z391" s="2" t="s">
        <v>53</v>
      </c>
      <c r="AA391" s="2" t="s">
        <v>54</v>
      </c>
      <c r="AB391" s="2" t="s">
        <v>2718</v>
      </c>
      <c r="AC391" s="2" t="s">
        <v>2719</v>
      </c>
      <c r="AD391" s="6" t="s">
        <v>2720</v>
      </c>
      <c r="AE391" s="7" t="str">
        <f>HYPERLINK("https://drive.google.com/file/d/1K7F1Jsri0j2gppmQxjwkqYiQrnNylOxs/view?usp=drivesdk","मेहेञे प्रतिक्षा राजेंद्रआपले प्रमाणपत्र")</f>
        <v>मेहेञे प्रतिक्षा राजेंद्रआपले प्रमाणपत्र</v>
      </c>
      <c r="AF391" s="2" t="s">
        <v>2721</v>
      </c>
    </row>
    <row r="392" spans="1:32" ht="12.75">
      <c r="A392" s="4">
        <v>44239.946939675923</v>
      </c>
      <c r="B392" s="2" t="s">
        <v>2722</v>
      </c>
      <c r="C392" s="8">
        <v>28</v>
      </c>
      <c r="D392" s="2" t="s">
        <v>1672</v>
      </c>
      <c r="E392" s="2" t="s">
        <v>2723</v>
      </c>
      <c r="F392" s="2" t="s">
        <v>104</v>
      </c>
      <c r="G392" s="2" t="s">
        <v>36</v>
      </c>
      <c r="H392" s="2">
        <v>2014</v>
      </c>
      <c r="I392" s="2" t="s">
        <v>37</v>
      </c>
      <c r="J392" s="2" t="s">
        <v>73</v>
      </c>
      <c r="K392" s="2" t="s">
        <v>39</v>
      </c>
      <c r="L392" s="2" t="s">
        <v>40</v>
      </c>
      <c r="M392" s="2" t="s">
        <v>41</v>
      </c>
      <c r="N392" s="2" t="s">
        <v>42</v>
      </c>
      <c r="O392" s="2" t="s">
        <v>43</v>
      </c>
      <c r="P392" s="2" t="s">
        <v>44</v>
      </c>
      <c r="Q392" s="2" t="s">
        <v>45</v>
      </c>
      <c r="R392" s="2" t="s">
        <v>81</v>
      </c>
      <c r="S392" s="2" t="s">
        <v>206</v>
      </c>
      <c r="T392" s="2" t="s">
        <v>94</v>
      </c>
      <c r="U392" s="2" t="s">
        <v>110</v>
      </c>
      <c r="V392" s="2" t="s">
        <v>50</v>
      </c>
      <c r="W392" s="2" t="s">
        <v>46</v>
      </c>
      <c r="X392" s="2" t="s">
        <v>51</v>
      </c>
      <c r="Y392" s="2" t="s">
        <v>52</v>
      </c>
      <c r="Z392" s="2" t="s">
        <v>53</v>
      </c>
      <c r="AA392" s="2" t="s">
        <v>54</v>
      </c>
      <c r="AB392" s="2" t="s">
        <v>2724</v>
      </c>
      <c r="AC392" s="2" t="s">
        <v>2725</v>
      </c>
      <c r="AD392" s="6" t="s">
        <v>2726</v>
      </c>
      <c r="AE392" s="7" t="str">
        <f>HYPERLINK("https://drive.google.com/file/d/1B0Xx2GRMAmn8EQ6hRqYQLIbtcUkGqd8U/view?usp=drivesdk","Tanpure Shantanu Rajendraआपले प्रमाणपत्र")</f>
        <v>Tanpure Shantanu Rajendraआपले प्रमाणपत्र</v>
      </c>
      <c r="AF392" s="2" t="s">
        <v>2727</v>
      </c>
    </row>
    <row r="393" spans="1:32" ht="12.75">
      <c r="A393" s="4">
        <v>44239.949689259258</v>
      </c>
      <c r="B393" s="2" t="s">
        <v>2728</v>
      </c>
      <c r="C393" s="8">
        <v>26</v>
      </c>
      <c r="D393" s="2" t="s">
        <v>2729</v>
      </c>
      <c r="E393" s="2" t="s">
        <v>2730</v>
      </c>
      <c r="F393" s="2" t="s">
        <v>72</v>
      </c>
      <c r="G393" s="2" t="s">
        <v>105</v>
      </c>
      <c r="H393" s="2">
        <v>2014</v>
      </c>
      <c r="I393" s="2" t="s">
        <v>37</v>
      </c>
      <c r="J393" s="2" t="s">
        <v>73</v>
      </c>
      <c r="K393" s="2" t="s">
        <v>39</v>
      </c>
      <c r="L393" s="2" t="s">
        <v>40</v>
      </c>
      <c r="M393" s="2" t="s">
        <v>41</v>
      </c>
      <c r="N393" s="2" t="s">
        <v>63</v>
      </c>
      <c r="O393" s="2" t="s">
        <v>43</v>
      </c>
      <c r="P393" s="2" t="s">
        <v>44</v>
      </c>
      <c r="Q393" s="2" t="s">
        <v>45</v>
      </c>
      <c r="R393" s="2" t="s">
        <v>81</v>
      </c>
      <c r="S393" s="2" t="s">
        <v>206</v>
      </c>
      <c r="T393" s="2" t="s">
        <v>94</v>
      </c>
      <c r="U393" s="2" t="s">
        <v>110</v>
      </c>
      <c r="V393" s="2" t="s">
        <v>50</v>
      </c>
      <c r="W393" s="2" t="s">
        <v>81</v>
      </c>
      <c r="X393" s="2" t="s">
        <v>51</v>
      </c>
      <c r="Y393" s="2" t="s">
        <v>52</v>
      </c>
      <c r="Z393" s="2" t="s">
        <v>53</v>
      </c>
      <c r="AA393" s="2" t="s">
        <v>54</v>
      </c>
      <c r="AB393" s="2" t="s">
        <v>2731</v>
      </c>
      <c r="AC393" s="2" t="s">
        <v>2732</v>
      </c>
      <c r="AD393" s="6" t="s">
        <v>2733</v>
      </c>
      <c r="AE393" s="7" t="str">
        <f>HYPERLINK("https://drive.google.com/file/d/1Pv7S_Vtz6QsobrDOU9EQa_R6ocuaAs-5/view?usp=drivesdk","श्रीकांत नानासाहेब चव्हाण आपले प्रमाणपत्र")</f>
        <v>श्रीकांत नानासाहेब चव्हाण आपले प्रमाणपत्र</v>
      </c>
      <c r="AF393" s="2" t="s">
        <v>2734</v>
      </c>
    </row>
    <row r="394" spans="1:32" ht="12.75">
      <c r="A394" s="4">
        <v>44239.949808726851</v>
      </c>
      <c r="B394" s="2" t="s">
        <v>2735</v>
      </c>
      <c r="C394" s="8">
        <v>26</v>
      </c>
      <c r="D394" s="2" t="s">
        <v>2736</v>
      </c>
      <c r="E394" s="2" t="s">
        <v>2737</v>
      </c>
      <c r="F394" s="2" t="s">
        <v>104</v>
      </c>
      <c r="G394" s="2" t="s">
        <v>157</v>
      </c>
      <c r="H394" s="2">
        <v>2014</v>
      </c>
      <c r="I394" s="2" t="s">
        <v>37</v>
      </c>
      <c r="J394" s="2" t="s">
        <v>73</v>
      </c>
      <c r="K394" s="2" t="s">
        <v>39</v>
      </c>
      <c r="L394" s="2" t="s">
        <v>40</v>
      </c>
      <c r="M394" s="2" t="s">
        <v>41</v>
      </c>
      <c r="N394" s="2" t="s">
        <v>108</v>
      </c>
      <c r="O394" s="2" t="s">
        <v>43</v>
      </c>
      <c r="P394" s="2" t="s">
        <v>44</v>
      </c>
      <c r="Q394" s="2" t="s">
        <v>45</v>
      </c>
      <c r="R394" s="2" t="s">
        <v>81</v>
      </c>
      <c r="S394" s="2" t="s">
        <v>206</v>
      </c>
      <c r="T394" s="2" t="s">
        <v>94</v>
      </c>
      <c r="U394" s="2" t="s">
        <v>110</v>
      </c>
      <c r="V394" s="2" t="s">
        <v>50</v>
      </c>
      <c r="W394" s="2" t="s">
        <v>81</v>
      </c>
      <c r="X394" s="2" t="s">
        <v>51</v>
      </c>
      <c r="Y394" s="2" t="s">
        <v>52</v>
      </c>
      <c r="Z394" s="2" t="s">
        <v>53</v>
      </c>
      <c r="AA394" s="2" t="s">
        <v>54</v>
      </c>
      <c r="AB394" s="2" t="s">
        <v>2738</v>
      </c>
      <c r="AC394" s="2" t="s">
        <v>2739</v>
      </c>
      <c r="AD394" s="6" t="s">
        <v>2740</v>
      </c>
      <c r="AE394" s="7" t="str">
        <f>HYPERLINK("https://drive.google.com/file/d/1SKWr5XJQTvx-jLNQic9zxmVYSczQ1ZGF/view?usp=drivesdk","अतुल श्रावण म्हसे आपले प्रमाणपत्र")</f>
        <v>अतुल श्रावण म्हसे आपले प्रमाणपत्र</v>
      </c>
      <c r="AF394" s="2" t="s">
        <v>2741</v>
      </c>
    </row>
    <row r="395" spans="1:32" ht="12.75">
      <c r="A395" s="4">
        <v>44239.952370706014</v>
      </c>
      <c r="B395" s="2" t="s">
        <v>2742</v>
      </c>
      <c r="C395" s="8">
        <v>26</v>
      </c>
      <c r="D395" s="2" t="s">
        <v>2743</v>
      </c>
      <c r="E395" s="2" t="s">
        <v>2744</v>
      </c>
      <c r="F395" s="2" t="s">
        <v>104</v>
      </c>
      <c r="G395" s="2" t="s">
        <v>105</v>
      </c>
      <c r="H395" s="2">
        <v>2014</v>
      </c>
      <c r="I395" s="2" t="s">
        <v>37</v>
      </c>
      <c r="J395" s="2" t="s">
        <v>73</v>
      </c>
      <c r="K395" s="2" t="s">
        <v>39</v>
      </c>
      <c r="L395" s="2" t="s">
        <v>40</v>
      </c>
      <c r="M395" s="2" t="s">
        <v>41</v>
      </c>
      <c r="N395" s="2" t="s">
        <v>108</v>
      </c>
      <c r="O395" s="2" t="s">
        <v>43</v>
      </c>
      <c r="P395" s="2" t="s">
        <v>44</v>
      </c>
      <c r="Q395" s="2" t="s">
        <v>45</v>
      </c>
      <c r="R395" s="2" t="s">
        <v>81</v>
      </c>
      <c r="S395" s="2" t="s">
        <v>206</v>
      </c>
      <c r="T395" s="2" t="s">
        <v>94</v>
      </c>
      <c r="U395" s="2" t="s">
        <v>110</v>
      </c>
      <c r="V395" s="2" t="s">
        <v>50</v>
      </c>
      <c r="W395" s="2" t="s">
        <v>81</v>
      </c>
      <c r="X395" s="2" t="s">
        <v>51</v>
      </c>
      <c r="Y395" s="2" t="s">
        <v>52</v>
      </c>
      <c r="Z395" s="2" t="s">
        <v>53</v>
      </c>
      <c r="AA395" s="2" t="s">
        <v>54</v>
      </c>
      <c r="AB395" s="2" t="s">
        <v>2745</v>
      </c>
      <c r="AC395" s="2" t="s">
        <v>2746</v>
      </c>
      <c r="AD395" s="6" t="s">
        <v>2747</v>
      </c>
      <c r="AE395" s="7" t="str">
        <f>HYPERLINK("https://drive.google.com/file/d/1Y3fNXX0J0uTAoHezQvTLRM5MsTqSGvrX/view?usp=drivesdk","मोटे गायत्री गणेश आपले प्रमाणपत्र")</f>
        <v>मोटे गायत्री गणेश आपले प्रमाणपत्र</v>
      </c>
      <c r="AF395" s="2" t="s">
        <v>2748</v>
      </c>
    </row>
    <row r="396" spans="1:32" ht="12.75">
      <c r="A396" s="4">
        <v>44239.952720520829</v>
      </c>
      <c r="B396" s="2" t="s">
        <v>2749</v>
      </c>
      <c r="C396" s="8">
        <v>26</v>
      </c>
      <c r="D396" s="2" t="s">
        <v>241</v>
      </c>
      <c r="E396" s="2" t="s">
        <v>2750</v>
      </c>
      <c r="F396" s="2" t="s">
        <v>104</v>
      </c>
      <c r="G396" s="2" t="s">
        <v>157</v>
      </c>
      <c r="H396" s="2">
        <v>2014</v>
      </c>
      <c r="I396" s="2" t="s">
        <v>37</v>
      </c>
      <c r="J396" s="2" t="s">
        <v>73</v>
      </c>
      <c r="K396" s="2" t="s">
        <v>39</v>
      </c>
      <c r="L396" s="2" t="s">
        <v>40</v>
      </c>
      <c r="M396" s="2" t="s">
        <v>41</v>
      </c>
      <c r="N396" s="2" t="s">
        <v>108</v>
      </c>
      <c r="O396" s="2" t="s">
        <v>43</v>
      </c>
      <c r="P396" s="2" t="s">
        <v>44</v>
      </c>
      <c r="Q396" s="2" t="s">
        <v>45</v>
      </c>
      <c r="R396" s="2" t="s">
        <v>81</v>
      </c>
      <c r="S396" s="2" t="s">
        <v>206</v>
      </c>
      <c r="T396" s="2" t="s">
        <v>94</v>
      </c>
      <c r="U396" s="2" t="s">
        <v>49</v>
      </c>
      <c r="V396" s="2" t="s">
        <v>50</v>
      </c>
      <c r="W396" s="2" t="s">
        <v>81</v>
      </c>
      <c r="X396" s="2" t="s">
        <v>51</v>
      </c>
      <c r="Y396" s="2" t="s">
        <v>122</v>
      </c>
      <c r="Z396" s="2" t="s">
        <v>53</v>
      </c>
      <c r="AA396" s="2" t="s">
        <v>54</v>
      </c>
      <c r="AB396" s="2" t="s">
        <v>2751</v>
      </c>
      <c r="AC396" s="2" t="s">
        <v>2752</v>
      </c>
      <c r="AD396" s="6" t="s">
        <v>2753</v>
      </c>
      <c r="AE396" s="7" t="str">
        <f>HYPERLINK("https://drive.google.com/file/d/1l0F0RtqBf_VGha69oQoJGS22I6H7OSSY/view?usp=drivesdk","होआपले प्रमाणपत्र")</f>
        <v>होआपले प्रमाणपत्र</v>
      </c>
      <c r="AF396" s="2" t="s">
        <v>2754</v>
      </c>
    </row>
    <row r="397" spans="1:32" ht="12.75">
      <c r="A397" s="4">
        <v>44239.953057025465</v>
      </c>
      <c r="B397" s="2" t="s">
        <v>2755</v>
      </c>
      <c r="C397" s="8">
        <v>26</v>
      </c>
      <c r="D397" s="2" t="s">
        <v>2756</v>
      </c>
      <c r="E397" s="2" t="s">
        <v>2757</v>
      </c>
      <c r="F397" s="2" t="s">
        <v>104</v>
      </c>
      <c r="G397" s="2" t="s">
        <v>105</v>
      </c>
      <c r="H397" s="2">
        <v>2014</v>
      </c>
      <c r="I397" s="2" t="s">
        <v>37</v>
      </c>
      <c r="J397" s="2" t="s">
        <v>73</v>
      </c>
      <c r="K397" s="2" t="s">
        <v>39</v>
      </c>
      <c r="L397" s="2" t="s">
        <v>40</v>
      </c>
      <c r="M397" s="2" t="s">
        <v>41</v>
      </c>
      <c r="N397" s="2" t="s">
        <v>63</v>
      </c>
      <c r="O397" s="2" t="s">
        <v>43</v>
      </c>
      <c r="P397" s="2" t="s">
        <v>44</v>
      </c>
      <c r="Q397" s="2" t="s">
        <v>45</v>
      </c>
      <c r="R397" s="2" t="s">
        <v>81</v>
      </c>
      <c r="S397" s="2" t="s">
        <v>206</v>
      </c>
      <c r="T397" s="2" t="s">
        <v>94</v>
      </c>
      <c r="U397" s="2" t="s">
        <v>110</v>
      </c>
      <c r="V397" s="2" t="s">
        <v>50</v>
      </c>
      <c r="W397" s="2" t="s">
        <v>81</v>
      </c>
      <c r="X397" s="2" t="s">
        <v>51</v>
      </c>
      <c r="Y397" s="2" t="s">
        <v>52</v>
      </c>
      <c r="Z397" s="2" t="s">
        <v>53</v>
      </c>
      <c r="AA397" s="2" t="s">
        <v>54</v>
      </c>
      <c r="AB397" s="2" t="s">
        <v>2758</v>
      </c>
      <c r="AC397" s="2" t="s">
        <v>2759</v>
      </c>
      <c r="AD397" s="6" t="s">
        <v>2760</v>
      </c>
      <c r="AE397" s="7" t="str">
        <f>HYPERLINK("https://drive.google.com/file/d/1U5boB3t--K2jaHtS8QS_bCU2TRjR9csj/view?usp=drivesdk"," दुशिंग गायत्री देविदासआपले प्रमाणपत्र")</f>
        <v xml:space="preserve"> दुशिंग गायत्री देविदासआपले प्रमाणपत्र</v>
      </c>
      <c r="AF397" s="2" t="s">
        <v>2761</v>
      </c>
    </row>
    <row r="398" spans="1:32" ht="12.75">
      <c r="A398" s="4">
        <v>44239.956020324069</v>
      </c>
      <c r="B398" s="2" t="s">
        <v>2762</v>
      </c>
      <c r="C398" s="8">
        <v>30</v>
      </c>
      <c r="D398" s="2" t="s">
        <v>2763</v>
      </c>
      <c r="E398" s="2" t="s">
        <v>2764</v>
      </c>
      <c r="F398" s="2" t="s">
        <v>104</v>
      </c>
      <c r="G398" s="2" t="s">
        <v>105</v>
      </c>
      <c r="H398" s="2">
        <v>2014</v>
      </c>
      <c r="I398" s="2" t="s">
        <v>37</v>
      </c>
      <c r="J398" s="2" t="s">
        <v>73</v>
      </c>
      <c r="K398" s="2" t="s">
        <v>39</v>
      </c>
      <c r="L398" s="2" t="s">
        <v>40</v>
      </c>
      <c r="M398" s="2" t="s">
        <v>41</v>
      </c>
      <c r="N398" s="2" t="s">
        <v>42</v>
      </c>
      <c r="O398" s="2" t="s">
        <v>43</v>
      </c>
      <c r="P398" s="2" t="s">
        <v>44</v>
      </c>
      <c r="Q398" s="2" t="s">
        <v>45</v>
      </c>
      <c r="R398" s="2" t="s">
        <v>81</v>
      </c>
      <c r="S398" s="2" t="s">
        <v>93</v>
      </c>
      <c r="T398" s="2" t="s">
        <v>48</v>
      </c>
      <c r="U398" s="2" t="s">
        <v>110</v>
      </c>
      <c r="V398" s="2" t="s">
        <v>50</v>
      </c>
      <c r="W398" s="2" t="s">
        <v>46</v>
      </c>
      <c r="X398" s="2" t="s">
        <v>51</v>
      </c>
      <c r="Y398" s="2" t="s">
        <v>52</v>
      </c>
      <c r="Z398" s="2" t="s">
        <v>53</v>
      </c>
      <c r="AA398" s="2" t="s">
        <v>54</v>
      </c>
      <c r="AB398" s="2" t="s">
        <v>2765</v>
      </c>
      <c r="AC398" s="2" t="s">
        <v>2766</v>
      </c>
      <c r="AD398" s="6" t="s">
        <v>2767</v>
      </c>
      <c r="AE398" s="7" t="str">
        <f>HYPERLINK("https://drive.google.com/file/d/1OccDhzzkIAIli2xTOKj3RCFQ2dILLnOx/view?usp=drivesdk","ऋषिकेश संदिप भुजाडीआपले प्रमाणपत्र")</f>
        <v>ऋषिकेश संदिप भुजाडीआपले प्रमाणपत्र</v>
      </c>
      <c r="AF398" s="2" t="s">
        <v>2768</v>
      </c>
    </row>
    <row r="399" spans="1:32" ht="12.75">
      <c r="A399" s="4">
        <v>44239.956374479167</v>
      </c>
      <c r="B399" s="2" t="s">
        <v>2769</v>
      </c>
      <c r="C399" s="8">
        <v>10</v>
      </c>
      <c r="D399" s="2" t="s">
        <v>2770</v>
      </c>
      <c r="E399" s="2" t="s">
        <v>2771</v>
      </c>
      <c r="F399" s="2" t="s">
        <v>72</v>
      </c>
      <c r="G399" s="2" t="s">
        <v>157</v>
      </c>
      <c r="H399" s="2">
        <v>2014</v>
      </c>
      <c r="I399" s="2" t="s">
        <v>46</v>
      </c>
      <c r="J399" s="2" t="s">
        <v>131</v>
      </c>
      <c r="K399" s="2" t="s">
        <v>81</v>
      </c>
      <c r="L399" s="2" t="s">
        <v>62</v>
      </c>
      <c r="M399" s="2" t="s">
        <v>107</v>
      </c>
      <c r="N399" s="2" t="s">
        <v>63</v>
      </c>
      <c r="O399" s="2" t="s">
        <v>43</v>
      </c>
      <c r="P399" s="2" t="s">
        <v>76</v>
      </c>
      <c r="Q399" s="2" t="s">
        <v>363</v>
      </c>
      <c r="R399" s="2" t="s">
        <v>64</v>
      </c>
      <c r="S399" s="2" t="s">
        <v>93</v>
      </c>
      <c r="T399" s="2" t="s">
        <v>79</v>
      </c>
      <c r="U399" s="2" t="s">
        <v>110</v>
      </c>
      <c r="V399" s="2" t="s">
        <v>50</v>
      </c>
      <c r="W399" s="2" t="s">
        <v>37</v>
      </c>
      <c r="X399" s="2" t="s">
        <v>189</v>
      </c>
      <c r="Y399" s="2" t="s">
        <v>52</v>
      </c>
      <c r="Z399" s="2" t="s">
        <v>149</v>
      </c>
      <c r="AA399" s="2" t="s">
        <v>140</v>
      </c>
      <c r="AB399" s="2" t="s">
        <v>2772</v>
      </c>
      <c r="AC399" s="2" t="s">
        <v>2773</v>
      </c>
      <c r="AD399" s="6" t="s">
        <v>2774</v>
      </c>
      <c r="AE399" s="7" t="str">
        <f>HYPERLINK("https://drive.google.com/file/d/1D9K1bUjdXVPqY_sMwoWSRhQKE-bMaSJO/view?usp=drivesdk","डॉ. योगेश भाऊसाहेब पगारेआपले प्रमाणपत्र")</f>
        <v>डॉ. योगेश भाऊसाहेब पगारेआपले प्रमाणपत्र</v>
      </c>
      <c r="AF399" s="2" t="s">
        <v>2775</v>
      </c>
    </row>
    <row r="400" spans="1:32" ht="12.75">
      <c r="A400" s="4">
        <v>44239.95705355324</v>
      </c>
      <c r="B400" s="2" t="s">
        <v>2776</v>
      </c>
      <c r="C400" s="8">
        <v>26</v>
      </c>
      <c r="D400" s="2" t="s">
        <v>2777</v>
      </c>
      <c r="E400" s="2" t="s">
        <v>2777</v>
      </c>
      <c r="F400" s="2" t="s">
        <v>104</v>
      </c>
      <c r="G400" s="2" t="s">
        <v>157</v>
      </c>
      <c r="H400" s="2">
        <v>2014</v>
      </c>
      <c r="I400" s="2" t="s">
        <v>37</v>
      </c>
      <c r="J400" s="2" t="s">
        <v>73</v>
      </c>
      <c r="K400" s="2" t="s">
        <v>39</v>
      </c>
      <c r="L400" s="2" t="s">
        <v>40</v>
      </c>
      <c r="M400" s="2" t="s">
        <v>41</v>
      </c>
      <c r="N400" s="2" t="s">
        <v>108</v>
      </c>
      <c r="O400" s="2" t="s">
        <v>43</v>
      </c>
      <c r="P400" s="2" t="s">
        <v>44</v>
      </c>
      <c r="Q400" s="2" t="s">
        <v>45</v>
      </c>
      <c r="R400" s="2" t="s">
        <v>81</v>
      </c>
      <c r="S400" s="2" t="s">
        <v>206</v>
      </c>
      <c r="T400" s="2" t="s">
        <v>94</v>
      </c>
      <c r="U400" s="2" t="s">
        <v>110</v>
      </c>
      <c r="V400" s="2" t="s">
        <v>50</v>
      </c>
      <c r="W400" s="2" t="s">
        <v>81</v>
      </c>
      <c r="X400" s="2" t="s">
        <v>51</v>
      </c>
      <c r="Y400" s="2" t="s">
        <v>52</v>
      </c>
      <c r="Z400" s="2" t="s">
        <v>53</v>
      </c>
      <c r="AA400" s="2" t="s">
        <v>54</v>
      </c>
      <c r="AB400" s="2" t="s">
        <v>2778</v>
      </c>
      <c r="AC400" s="2" t="s">
        <v>2779</v>
      </c>
      <c r="AD400" s="6" t="s">
        <v>2780</v>
      </c>
      <c r="AE400" s="7" t="str">
        <f>HYPERLINK("https://drive.google.com/file/d/1NayPWXNKT1YPQqb0KKmxT8m4FDLB1-7W/view?usp=drivesdk","Ghanghav Rohan Ashokआपले प्रमाणपत्र")</f>
        <v>Ghanghav Rohan Ashokआपले प्रमाणपत्र</v>
      </c>
      <c r="AF400" s="2" t="s">
        <v>2781</v>
      </c>
    </row>
    <row r="401" spans="1:32" ht="12.75">
      <c r="A401" s="4">
        <v>44239.961633402781</v>
      </c>
      <c r="B401" s="2" t="s">
        <v>2782</v>
      </c>
      <c r="C401" s="8">
        <v>26</v>
      </c>
      <c r="D401" s="2" t="s">
        <v>2783</v>
      </c>
      <c r="E401" s="2" t="s">
        <v>2784</v>
      </c>
      <c r="F401" s="2" t="s">
        <v>104</v>
      </c>
      <c r="G401" s="2" t="s">
        <v>157</v>
      </c>
      <c r="H401" s="2">
        <v>2014</v>
      </c>
      <c r="I401" s="2" t="s">
        <v>37</v>
      </c>
      <c r="J401" s="2" t="s">
        <v>73</v>
      </c>
      <c r="K401" s="2" t="s">
        <v>39</v>
      </c>
      <c r="L401" s="2" t="s">
        <v>40</v>
      </c>
      <c r="M401" s="2" t="s">
        <v>41</v>
      </c>
      <c r="N401" s="2" t="s">
        <v>63</v>
      </c>
      <c r="O401" s="2" t="s">
        <v>43</v>
      </c>
      <c r="P401" s="2" t="s">
        <v>44</v>
      </c>
      <c r="Q401" s="2" t="s">
        <v>45</v>
      </c>
      <c r="R401" s="2" t="s">
        <v>81</v>
      </c>
      <c r="S401" s="2" t="s">
        <v>206</v>
      </c>
      <c r="T401" s="2" t="s">
        <v>94</v>
      </c>
      <c r="U401" s="2" t="s">
        <v>110</v>
      </c>
      <c r="V401" s="2" t="s">
        <v>50</v>
      </c>
      <c r="W401" s="2" t="s">
        <v>81</v>
      </c>
      <c r="X401" s="2" t="s">
        <v>51</v>
      </c>
      <c r="Y401" s="2" t="s">
        <v>52</v>
      </c>
      <c r="Z401" s="2" t="s">
        <v>53</v>
      </c>
      <c r="AA401" s="2" t="s">
        <v>54</v>
      </c>
      <c r="AB401" s="2" t="s">
        <v>2785</v>
      </c>
      <c r="AC401" s="2" t="s">
        <v>2786</v>
      </c>
      <c r="AD401" s="6" t="s">
        <v>2787</v>
      </c>
      <c r="AE401" s="7" t="str">
        <f>HYPERLINK("https://drive.google.com/file/d/10l403n2nYC4LV5oa39DQOz2UJx1NJLsO/view?usp=drivesdk","Gode Tejas Nanasahebआपले प्रमाणपत्र")</f>
        <v>Gode Tejas Nanasahebआपले प्रमाणपत्र</v>
      </c>
      <c r="AF401" s="2" t="s">
        <v>2788</v>
      </c>
    </row>
    <row r="402" spans="1:32" ht="12.75">
      <c r="A402" s="4">
        <v>44239.962869282404</v>
      </c>
      <c r="B402" s="2" t="s">
        <v>2789</v>
      </c>
      <c r="C402" s="8">
        <v>26</v>
      </c>
      <c r="D402" s="2" t="s">
        <v>2790</v>
      </c>
      <c r="E402" s="2" t="s">
        <v>2791</v>
      </c>
      <c r="F402" s="2" t="s">
        <v>104</v>
      </c>
      <c r="G402" s="2" t="s">
        <v>105</v>
      </c>
      <c r="H402" s="2">
        <v>2014</v>
      </c>
      <c r="I402" s="2" t="s">
        <v>37</v>
      </c>
      <c r="J402" s="2" t="s">
        <v>73</v>
      </c>
      <c r="K402" s="2" t="s">
        <v>39</v>
      </c>
      <c r="L402" s="2" t="s">
        <v>40</v>
      </c>
      <c r="M402" s="2" t="s">
        <v>41</v>
      </c>
      <c r="N402" s="2" t="s">
        <v>108</v>
      </c>
      <c r="O402" s="2" t="s">
        <v>43</v>
      </c>
      <c r="P402" s="2" t="s">
        <v>44</v>
      </c>
      <c r="Q402" s="2" t="s">
        <v>45</v>
      </c>
      <c r="R402" s="2" t="s">
        <v>81</v>
      </c>
      <c r="S402" s="2" t="s">
        <v>206</v>
      </c>
      <c r="T402" s="2" t="s">
        <v>94</v>
      </c>
      <c r="U402" s="2" t="s">
        <v>110</v>
      </c>
      <c r="V402" s="2" t="s">
        <v>50</v>
      </c>
      <c r="W402" s="2" t="s">
        <v>81</v>
      </c>
      <c r="X402" s="2" t="s">
        <v>51</v>
      </c>
      <c r="Y402" s="2" t="s">
        <v>52</v>
      </c>
      <c r="Z402" s="2" t="s">
        <v>53</v>
      </c>
      <c r="AA402" s="2" t="s">
        <v>54</v>
      </c>
      <c r="AB402" s="2" t="s">
        <v>2792</v>
      </c>
      <c r="AC402" s="2" t="s">
        <v>2793</v>
      </c>
      <c r="AD402" s="6" t="s">
        <v>2794</v>
      </c>
      <c r="AE402" s="7" t="str">
        <f>HYPERLINK("https://drive.google.com/file/d/1pjhD8-UHmdY0lCRG1aP4ZPx2cW7Ww0Uq/view?usp=drivesdk","गणेश शहाजी वराळेआपले प्रमाणपत्र")</f>
        <v>गणेश शहाजी वराळेआपले प्रमाणपत्र</v>
      </c>
      <c r="AF402" s="2" t="s">
        <v>2795</v>
      </c>
    </row>
    <row r="403" spans="1:32" ht="12.75">
      <c r="A403" s="4">
        <v>44239.964396631942</v>
      </c>
      <c r="B403" s="2" t="s">
        <v>2796</v>
      </c>
      <c r="C403" s="8">
        <v>26</v>
      </c>
      <c r="D403" s="2" t="s">
        <v>2797</v>
      </c>
      <c r="E403" s="2" t="s">
        <v>2798</v>
      </c>
      <c r="F403" s="2" t="s">
        <v>104</v>
      </c>
      <c r="G403" s="2" t="s">
        <v>157</v>
      </c>
      <c r="H403" s="2">
        <v>2014</v>
      </c>
      <c r="I403" s="2" t="s">
        <v>37</v>
      </c>
      <c r="J403" s="2" t="s">
        <v>73</v>
      </c>
      <c r="K403" s="2" t="s">
        <v>39</v>
      </c>
      <c r="L403" s="2" t="s">
        <v>40</v>
      </c>
      <c r="M403" s="2" t="s">
        <v>41</v>
      </c>
      <c r="N403" s="2" t="s">
        <v>431</v>
      </c>
      <c r="O403" s="2" t="s">
        <v>43</v>
      </c>
      <c r="P403" s="2" t="s">
        <v>44</v>
      </c>
      <c r="Q403" s="2" t="s">
        <v>45</v>
      </c>
      <c r="R403" s="2" t="s">
        <v>81</v>
      </c>
      <c r="S403" s="2" t="s">
        <v>206</v>
      </c>
      <c r="T403" s="2" t="s">
        <v>94</v>
      </c>
      <c r="U403" s="2" t="s">
        <v>110</v>
      </c>
      <c r="V403" s="2" t="s">
        <v>50</v>
      </c>
      <c r="W403" s="2" t="s">
        <v>81</v>
      </c>
      <c r="X403" s="2" t="s">
        <v>51</v>
      </c>
      <c r="Y403" s="2" t="s">
        <v>52</v>
      </c>
      <c r="Z403" s="2" t="s">
        <v>53</v>
      </c>
      <c r="AA403" s="2" t="s">
        <v>54</v>
      </c>
      <c r="AB403" s="2" t="s">
        <v>2799</v>
      </c>
      <c r="AC403" s="2" t="s">
        <v>2800</v>
      </c>
      <c r="AD403" s="6" t="s">
        <v>2801</v>
      </c>
      <c r="AE403" s="7" t="str">
        <f>HYPERLINK("https://drive.google.com/file/d/1ivezPILQKVGBva-qSJqPtPDSIGC_4Hsa/view?usp=drivesdk","शुभम लक्ष्मणराव गुंजाळआपले प्रमाणपत्र")</f>
        <v>शुभम लक्ष्मणराव गुंजाळआपले प्रमाणपत्र</v>
      </c>
      <c r="AF403" s="2" t="s">
        <v>2802</v>
      </c>
    </row>
    <row r="404" spans="1:32" ht="12.75">
      <c r="A404" s="4">
        <v>44239.964802650458</v>
      </c>
      <c r="B404" s="2" t="s">
        <v>2803</v>
      </c>
      <c r="C404" s="8">
        <v>26</v>
      </c>
      <c r="D404" s="2" t="s">
        <v>2804</v>
      </c>
      <c r="E404" s="2" t="s">
        <v>1840</v>
      </c>
      <c r="F404" s="2" t="s">
        <v>104</v>
      </c>
      <c r="G404" s="2" t="s">
        <v>157</v>
      </c>
      <c r="H404" s="2">
        <v>2014</v>
      </c>
      <c r="I404" s="2" t="s">
        <v>37</v>
      </c>
      <c r="J404" s="2" t="s">
        <v>73</v>
      </c>
      <c r="K404" s="2" t="s">
        <v>39</v>
      </c>
      <c r="L404" s="2" t="s">
        <v>40</v>
      </c>
      <c r="M404" s="2" t="s">
        <v>41</v>
      </c>
      <c r="N404" s="2" t="s">
        <v>63</v>
      </c>
      <c r="O404" s="2" t="s">
        <v>43</v>
      </c>
      <c r="P404" s="2" t="s">
        <v>44</v>
      </c>
      <c r="Q404" s="2" t="s">
        <v>45</v>
      </c>
      <c r="R404" s="2" t="s">
        <v>81</v>
      </c>
      <c r="S404" s="2" t="s">
        <v>206</v>
      </c>
      <c r="T404" s="2" t="s">
        <v>94</v>
      </c>
      <c r="U404" s="2" t="s">
        <v>110</v>
      </c>
      <c r="V404" s="2" t="s">
        <v>50</v>
      </c>
      <c r="W404" s="2" t="s">
        <v>81</v>
      </c>
      <c r="X404" s="2" t="s">
        <v>51</v>
      </c>
      <c r="Y404" s="2" t="s">
        <v>52</v>
      </c>
      <c r="Z404" s="2" t="s">
        <v>53</v>
      </c>
      <c r="AA404" s="2" t="s">
        <v>54</v>
      </c>
      <c r="AB404" s="2" t="s">
        <v>2805</v>
      </c>
      <c r="AC404" s="2" t="s">
        <v>2806</v>
      </c>
      <c r="AD404" s="6" t="s">
        <v>2807</v>
      </c>
      <c r="AE404" s="7" t="str">
        <f>HYPERLINK("https://drive.google.com/file/d/1Xhx2gpsPhmZPBo9g6_3M6ypz_NPZ7O9g/view?usp=drivesdk","Machhindra raosaheb tambeआपले प्रमाणपत्र")</f>
        <v>Machhindra raosaheb tambeआपले प्रमाणपत्र</v>
      </c>
      <c r="AF404" s="2" t="s">
        <v>2808</v>
      </c>
    </row>
    <row r="405" spans="1:32" ht="12.75">
      <c r="A405" s="4">
        <v>44239.967752025463</v>
      </c>
      <c r="B405" s="2" t="s">
        <v>2809</v>
      </c>
      <c r="C405" s="8">
        <v>26</v>
      </c>
      <c r="D405" s="2" t="s">
        <v>2810</v>
      </c>
      <c r="E405" s="2" t="s">
        <v>2811</v>
      </c>
      <c r="F405" s="2" t="s">
        <v>104</v>
      </c>
      <c r="G405" s="2" t="s">
        <v>157</v>
      </c>
      <c r="H405" s="2">
        <v>2014</v>
      </c>
      <c r="I405" s="2" t="s">
        <v>37</v>
      </c>
      <c r="J405" s="2" t="s">
        <v>73</v>
      </c>
      <c r="K405" s="2" t="s">
        <v>39</v>
      </c>
      <c r="L405" s="2" t="s">
        <v>40</v>
      </c>
      <c r="M405" s="2" t="s">
        <v>41</v>
      </c>
      <c r="N405" s="2" t="s">
        <v>63</v>
      </c>
      <c r="O405" s="2" t="s">
        <v>43</v>
      </c>
      <c r="P405" s="2" t="s">
        <v>44</v>
      </c>
      <c r="Q405" s="2" t="s">
        <v>45</v>
      </c>
      <c r="R405" s="2" t="s">
        <v>81</v>
      </c>
      <c r="S405" s="2" t="s">
        <v>206</v>
      </c>
      <c r="T405" s="2" t="s">
        <v>94</v>
      </c>
      <c r="U405" s="2" t="s">
        <v>110</v>
      </c>
      <c r="V405" s="2" t="s">
        <v>50</v>
      </c>
      <c r="W405" s="2" t="s">
        <v>81</v>
      </c>
      <c r="X405" s="2" t="s">
        <v>51</v>
      </c>
      <c r="Y405" s="2" t="s">
        <v>52</v>
      </c>
      <c r="Z405" s="2" t="s">
        <v>53</v>
      </c>
      <c r="AA405" s="2" t="s">
        <v>54</v>
      </c>
      <c r="AB405" s="2" t="s">
        <v>2812</v>
      </c>
      <c r="AC405" s="2" t="s">
        <v>2813</v>
      </c>
      <c r="AD405" s="6" t="s">
        <v>2814</v>
      </c>
      <c r="AE405" s="7" t="str">
        <f>HYPERLINK("https://drive.google.com/file/d/1hKp7rUXtpYDb9w3a4LqPNtk0tMZDQimy/view?usp=drivesdk","Golande Shrikant Sureshआपले प्रमाणपत्र")</f>
        <v>Golande Shrikant Sureshआपले प्रमाणपत्र</v>
      </c>
      <c r="AF405" s="2" t="s">
        <v>2815</v>
      </c>
    </row>
    <row r="406" spans="1:32" ht="12.75">
      <c r="A406" s="4">
        <v>44239.972199016207</v>
      </c>
      <c r="B406" s="2" t="s">
        <v>2816</v>
      </c>
      <c r="C406" s="8">
        <v>16</v>
      </c>
      <c r="D406" s="2" t="s">
        <v>2817</v>
      </c>
      <c r="E406" s="2" t="s">
        <v>2818</v>
      </c>
      <c r="F406" s="2" t="s">
        <v>72</v>
      </c>
      <c r="G406" s="2" t="s">
        <v>105</v>
      </c>
      <c r="H406" s="2">
        <v>2015</v>
      </c>
      <c r="I406" s="2" t="s">
        <v>46</v>
      </c>
      <c r="J406" s="2" t="s">
        <v>131</v>
      </c>
      <c r="K406" s="2" t="s">
        <v>39</v>
      </c>
      <c r="L406" s="2" t="s">
        <v>62</v>
      </c>
      <c r="M406" s="2" t="s">
        <v>41</v>
      </c>
      <c r="N406" s="2" t="s">
        <v>63</v>
      </c>
      <c r="O406" s="2" t="s">
        <v>92</v>
      </c>
      <c r="P406" s="2" t="s">
        <v>44</v>
      </c>
      <c r="Q406" s="2" t="s">
        <v>45</v>
      </c>
      <c r="R406" s="2" t="s">
        <v>109</v>
      </c>
      <c r="S406" s="2" t="s">
        <v>47</v>
      </c>
      <c r="T406" s="2" t="s">
        <v>79</v>
      </c>
      <c r="U406" s="2" t="s">
        <v>110</v>
      </c>
      <c r="V406" s="2" t="s">
        <v>95</v>
      </c>
      <c r="W406" s="2" t="s">
        <v>81</v>
      </c>
      <c r="X406" s="2" t="s">
        <v>148</v>
      </c>
      <c r="Y406" s="2" t="s">
        <v>52</v>
      </c>
      <c r="Z406" s="2" t="s">
        <v>53</v>
      </c>
      <c r="AA406" s="2" t="s">
        <v>54</v>
      </c>
      <c r="AB406" s="2" t="s">
        <v>2819</v>
      </c>
      <c r="AC406" s="2" t="s">
        <v>2820</v>
      </c>
      <c r="AD406" s="6" t="s">
        <v>2821</v>
      </c>
      <c r="AE406" s="7" t="str">
        <f>HYPERLINK("https://drive.google.com/file/d/1wsqd16VN6w7ffeIQvAzgfUN24FUPEkwv/view?usp=drivesdk"," प्रसाद आसाराम कोळेकरआपले प्रमाणपत्र")</f>
        <v xml:space="preserve"> प्रसाद आसाराम कोळेकरआपले प्रमाणपत्र</v>
      </c>
      <c r="AF406" s="2" t="s">
        <v>2822</v>
      </c>
    </row>
    <row r="407" spans="1:32" ht="12.75">
      <c r="A407" s="4">
        <v>44239.973607384258</v>
      </c>
      <c r="B407" s="2" t="s">
        <v>2823</v>
      </c>
      <c r="C407" s="8">
        <v>8</v>
      </c>
      <c r="D407" s="2" t="s">
        <v>102</v>
      </c>
      <c r="E407" s="2" t="s">
        <v>2824</v>
      </c>
      <c r="F407" s="2" t="s">
        <v>104</v>
      </c>
      <c r="G407" s="2" t="s">
        <v>105</v>
      </c>
      <c r="H407" s="2">
        <v>2013</v>
      </c>
      <c r="I407" s="2" t="s">
        <v>46</v>
      </c>
      <c r="J407" s="2" t="s">
        <v>277</v>
      </c>
      <c r="K407" s="2" t="s">
        <v>81</v>
      </c>
      <c r="L407" s="2" t="s">
        <v>40</v>
      </c>
      <c r="M407" s="2" t="s">
        <v>107</v>
      </c>
      <c r="N407" s="2" t="s">
        <v>63</v>
      </c>
      <c r="O407" s="2" t="s">
        <v>75</v>
      </c>
      <c r="P407" s="2" t="s">
        <v>120</v>
      </c>
      <c r="Q407" s="2" t="s">
        <v>166</v>
      </c>
      <c r="R407" s="2" t="s">
        <v>46</v>
      </c>
      <c r="S407" s="2" t="s">
        <v>47</v>
      </c>
      <c r="T407" s="2" t="s">
        <v>79</v>
      </c>
      <c r="U407" s="2" t="s">
        <v>132</v>
      </c>
      <c r="V407" s="2" t="s">
        <v>95</v>
      </c>
      <c r="W407" s="2" t="s">
        <v>106</v>
      </c>
      <c r="X407" s="2" t="s">
        <v>148</v>
      </c>
      <c r="Y407" s="2" t="s">
        <v>52</v>
      </c>
      <c r="Z407" s="2" t="s">
        <v>149</v>
      </c>
      <c r="AA407" s="2" t="s">
        <v>112</v>
      </c>
      <c r="AB407" s="2" t="s">
        <v>2825</v>
      </c>
      <c r="AC407" s="2" t="s">
        <v>2826</v>
      </c>
      <c r="AD407" s="6" t="s">
        <v>2827</v>
      </c>
      <c r="AE407" s="7" t="str">
        <f>HYPERLINK("https://drive.google.com/file/d/1_0hnq36cBhRzgML4jiogHvyNYr0FhDKP/view?usp=drivesdk","Marathiआपले प्रमाणपत्र")</f>
        <v>Marathiआपले प्रमाणपत्र</v>
      </c>
      <c r="AF407" s="2" t="s">
        <v>2828</v>
      </c>
    </row>
    <row r="408" spans="1:32" ht="12.75">
      <c r="A408" s="4">
        <v>44239.993138784717</v>
      </c>
      <c r="B408" s="2" t="s">
        <v>2829</v>
      </c>
      <c r="C408" s="8">
        <v>12</v>
      </c>
      <c r="D408" s="2" t="s">
        <v>2830</v>
      </c>
      <c r="E408" s="2" t="s">
        <v>2831</v>
      </c>
      <c r="F408" s="2" t="s">
        <v>104</v>
      </c>
      <c r="G408" s="2" t="s">
        <v>105</v>
      </c>
      <c r="H408" s="2">
        <v>2014</v>
      </c>
      <c r="I408" s="2" t="s">
        <v>46</v>
      </c>
      <c r="J408" s="2" t="s">
        <v>131</v>
      </c>
      <c r="K408" s="2" t="s">
        <v>39</v>
      </c>
      <c r="L408" s="2" t="s">
        <v>278</v>
      </c>
      <c r="M408" s="2" t="s">
        <v>165</v>
      </c>
      <c r="N408" s="2" t="s">
        <v>63</v>
      </c>
      <c r="O408" s="2" t="s">
        <v>43</v>
      </c>
      <c r="P408" s="2" t="s">
        <v>76</v>
      </c>
      <c r="Q408" s="2" t="s">
        <v>45</v>
      </c>
      <c r="R408" s="2" t="s">
        <v>64</v>
      </c>
      <c r="S408" s="2" t="s">
        <v>47</v>
      </c>
      <c r="T408" s="2" t="s">
        <v>121</v>
      </c>
      <c r="U408" s="2" t="s">
        <v>132</v>
      </c>
      <c r="V408" s="2" t="s">
        <v>221</v>
      </c>
      <c r="W408" s="2" t="s">
        <v>81</v>
      </c>
      <c r="X408" s="2" t="s">
        <v>148</v>
      </c>
      <c r="Y408" s="2" t="s">
        <v>52</v>
      </c>
      <c r="Z408" s="2" t="s">
        <v>111</v>
      </c>
      <c r="AA408" s="2" t="s">
        <v>123</v>
      </c>
      <c r="AB408" s="2" t="s">
        <v>334</v>
      </c>
      <c r="AC408" s="2" t="s">
        <v>2832</v>
      </c>
      <c r="AD408" s="6" t="s">
        <v>2833</v>
      </c>
      <c r="AE408" s="7" t="str">
        <f>HYPERLINK("https://drive.google.com/file/d/1VR-AgRdSP-uJSG9uyIP8A13Box2lNhsy/view?usp=drivesdk","नालकर हर्षद कचरूआपले प्रमाणपत्र")</f>
        <v>नालकर हर्षद कचरूआपले प्रमाणपत्र</v>
      </c>
      <c r="AF408" s="2" t="s">
        <v>2834</v>
      </c>
    </row>
    <row r="409" spans="1:32" ht="12.75">
      <c r="A409" s="4">
        <v>44240.028432071762</v>
      </c>
      <c r="B409" s="2" t="s">
        <v>2835</v>
      </c>
      <c r="C409" s="8">
        <v>26</v>
      </c>
      <c r="D409" s="2" t="s">
        <v>2836</v>
      </c>
      <c r="E409" s="2" t="s">
        <v>2837</v>
      </c>
      <c r="F409" s="2" t="s">
        <v>104</v>
      </c>
      <c r="G409" s="2" t="s">
        <v>105</v>
      </c>
      <c r="H409" s="2">
        <v>2014</v>
      </c>
      <c r="I409" s="2" t="s">
        <v>37</v>
      </c>
      <c r="J409" s="2" t="s">
        <v>73</v>
      </c>
      <c r="K409" s="2" t="s">
        <v>39</v>
      </c>
      <c r="L409" s="2" t="s">
        <v>40</v>
      </c>
      <c r="M409" s="2" t="s">
        <v>41</v>
      </c>
      <c r="N409" s="2" t="s">
        <v>63</v>
      </c>
      <c r="O409" s="2" t="s">
        <v>43</v>
      </c>
      <c r="P409" s="2" t="s">
        <v>44</v>
      </c>
      <c r="Q409" s="2" t="s">
        <v>45</v>
      </c>
      <c r="R409" s="2" t="s">
        <v>81</v>
      </c>
      <c r="S409" s="2" t="s">
        <v>206</v>
      </c>
      <c r="T409" s="2" t="s">
        <v>94</v>
      </c>
      <c r="U409" s="2" t="s">
        <v>110</v>
      </c>
      <c r="V409" s="2" t="s">
        <v>50</v>
      </c>
      <c r="W409" s="2" t="s">
        <v>81</v>
      </c>
      <c r="X409" s="2" t="s">
        <v>51</v>
      </c>
      <c r="Y409" s="2" t="s">
        <v>52</v>
      </c>
      <c r="Z409" s="2" t="s">
        <v>53</v>
      </c>
      <c r="AA409" s="2" t="s">
        <v>54</v>
      </c>
      <c r="AB409" s="2" t="s">
        <v>2838</v>
      </c>
      <c r="AC409" s="2" t="s">
        <v>2839</v>
      </c>
      <c r="AD409" s="6" t="s">
        <v>2840</v>
      </c>
      <c r="AE409" s="7" t="str">
        <f>HYPERLINK("https://drive.google.com/file/d/1XqPi_c9sM5wkgYEka8RXm68-WZ51Nuil/view?usp=drivesdk","भक्ती अनिल शिरसाठआपले प्रमाणपत्र")</f>
        <v>भक्ती अनिल शिरसाठआपले प्रमाणपत्र</v>
      </c>
      <c r="AF409" s="2" t="s">
        <v>2841</v>
      </c>
    </row>
    <row r="410" spans="1:32" ht="12.75">
      <c r="A410" s="4">
        <v>44240.036047939815</v>
      </c>
      <c r="B410" s="2" t="s">
        <v>2842</v>
      </c>
      <c r="C410" s="8">
        <v>26</v>
      </c>
      <c r="D410" s="2" t="s">
        <v>2843</v>
      </c>
      <c r="E410" s="2" t="s">
        <v>2844</v>
      </c>
      <c r="F410" s="2" t="s">
        <v>104</v>
      </c>
      <c r="G410" s="2" t="s">
        <v>105</v>
      </c>
      <c r="H410" s="2">
        <v>2014</v>
      </c>
      <c r="I410" s="2" t="s">
        <v>37</v>
      </c>
      <c r="J410" s="2" t="s">
        <v>73</v>
      </c>
      <c r="K410" s="2" t="s">
        <v>39</v>
      </c>
      <c r="L410" s="2" t="s">
        <v>40</v>
      </c>
      <c r="M410" s="2" t="s">
        <v>41</v>
      </c>
      <c r="N410" s="2" t="s">
        <v>63</v>
      </c>
      <c r="O410" s="2" t="s">
        <v>43</v>
      </c>
      <c r="P410" s="2" t="s">
        <v>44</v>
      </c>
      <c r="Q410" s="2" t="s">
        <v>45</v>
      </c>
      <c r="R410" s="2" t="s">
        <v>81</v>
      </c>
      <c r="S410" s="2" t="s">
        <v>206</v>
      </c>
      <c r="T410" s="2" t="s">
        <v>94</v>
      </c>
      <c r="U410" s="2" t="s">
        <v>110</v>
      </c>
      <c r="V410" s="2" t="s">
        <v>50</v>
      </c>
      <c r="W410" s="2" t="s">
        <v>81</v>
      </c>
      <c r="X410" s="2" t="s">
        <v>51</v>
      </c>
      <c r="Y410" s="2" t="s">
        <v>52</v>
      </c>
      <c r="Z410" s="2" t="s">
        <v>53</v>
      </c>
      <c r="AA410" s="2" t="s">
        <v>54</v>
      </c>
      <c r="AB410" s="2" t="s">
        <v>2845</v>
      </c>
      <c r="AC410" s="2" t="s">
        <v>2846</v>
      </c>
      <c r="AD410" s="6" t="s">
        <v>2847</v>
      </c>
      <c r="AE410" s="7" t="str">
        <f>HYPERLINK("https://drive.google.com/file/d/1Z_jf7Thh26ylEyplGTnCCshYjFlWnY9k/view?usp=drivesdk","Sonal Rajendra Tanpureआपले प्रमाणपत्र")</f>
        <v>Sonal Rajendra Tanpureआपले प्रमाणपत्र</v>
      </c>
      <c r="AF410" s="2" t="s">
        <v>2848</v>
      </c>
    </row>
    <row r="411" spans="1:32" ht="12.75">
      <c r="A411" s="4">
        <v>44240.043426365737</v>
      </c>
      <c r="B411" s="2" t="s">
        <v>2849</v>
      </c>
      <c r="C411" s="8">
        <v>14</v>
      </c>
      <c r="D411" s="2" t="s">
        <v>2850</v>
      </c>
      <c r="E411" s="2" t="s">
        <v>2851</v>
      </c>
      <c r="F411" s="2" t="s">
        <v>180</v>
      </c>
      <c r="G411" s="2" t="s">
        <v>90</v>
      </c>
      <c r="H411" s="2">
        <v>2013</v>
      </c>
      <c r="I411" s="2" t="s">
        <v>46</v>
      </c>
      <c r="J411" s="2" t="s">
        <v>131</v>
      </c>
      <c r="K411" s="2" t="s">
        <v>46</v>
      </c>
      <c r="L411" s="2" t="s">
        <v>62</v>
      </c>
      <c r="M411" s="2" t="s">
        <v>41</v>
      </c>
      <c r="N411" s="2" t="s">
        <v>42</v>
      </c>
      <c r="O411" s="2" t="s">
        <v>75</v>
      </c>
      <c r="P411" s="2" t="s">
        <v>120</v>
      </c>
      <c r="Q411" s="2" t="s">
        <v>77</v>
      </c>
      <c r="R411" s="2" t="s">
        <v>64</v>
      </c>
      <c r="S411" s="2" t="s">
        <v>93</v>
      </c>
      <c r="T411" s="2" t="s">
        <v>79</v>
      </c>
      <c r="U411" s="2" t="s">
        <v>49</v>
      </c>
      <c r="V411" s="2" t="s">
        <v>50</v>
      </c>
      <c r="W411" s="2" t="s">
        <v>46</v>
      </c>
      <c r="X411" s="2" t="s">
        <v>148</v>
      </c>
      <c r="Y411" s="2" t="s">
        <v>52</v>
      </c>
      <c r="Z411" s="2" t="s">
        <v>53</v>
      </c>
      <c r="AA411" s="2" t="s">
        <v>54</v>
      </c>
      <c r="AB411" s="2" t="s">
        <v>2852</v>
      </c>
      <c r="AC411" s="2" t="s">
        <v>2853</v>
      </c>
      <c r="AD411" s="6" t="s">
        <v>2854</v>
      </c>
      <c r="AE411" s="7" t="str">
        <f>HYPERLINK("https://drive.google.com/file/d/1dbNL15wWOJxjU4qowmYBRjbGf_qnL9f9/view?usp=drivesdk","यशवंत पोपट चव्हाण आपले प्रमाणपत्र")</f>
        <v>यशवंत पोपट चव्हाण आपले प्रमाणपत्र</v>
      </c>
      <c r="AF411" s="2" t="s">
        <v>2855</v>
      </c>
    </row>
    <row r="412" spans="1:32" ht="12.75">
      <c r="A412" s="4">
        <v>44240.171258993054</v>
      </c>
      <c r="B412" s="2" t="s">
        <v>2856</v>
      </c>
      <c r="C412" s="8">
        <v>24</v>
      </c>
      <c r="D412" s="2" t="s">
        <v>2857</v>
      </c>
      <c r="E412" s="2" t="s">
        <v>2858</v>
      </c>
      <c r="F412" s="2" t="s">
        <v>104</v>
      </c>
      <c r="G412" s="2" t="s">
        <v>105</v>
      </c>
      <c r="H412" s="2">
        <v>2014</v>
      </c>
      <c r="I412" s="2" t="s">
        <v>37</v>
      </c>
      <c r="J412" s="2" t="s">
        <v>73</v>
      </c>
      <c r="K412" s="2" t="s">
        <v>39</v>
      </c>
      <c r="L412" s="2" t="s">
        <v>40</v>
      </c>
      <c r="M412" s="2" t="s">
        <v>41</v>
      </c>
      <c r="N412" s="2" t="s">
        <v>108</v>
      </c>
      <c r="O412" s="2" t="s">
        <v>92</v>
      </c>
      <c r="P412" s="2" t="s">
        <v>44</v>
      </c>
      <c r="Q412" s="2" t="s">
        <v>45</v>
      </c>
      <c r="R412" s="2" t="s">
        <v>81</v>
      </c>
      <c r="S412" s="2" t="s">
        <v>206</v>
      </c>
      <c r="T412" s="2" t="s">
        <v>94</v>
      </c>
      <c r="U412" s="2" t="s">
        <v>110</v>
      </c>
      <c r="V412" s="2" t="s">
        <v>50</v>
      </c>
      <c r="W412" s="2" t="s">
        <v>81</v>
      </c>
      <c r="X412" s="2" t="s">
        <v>51</v>
      </c>
      <c r="Y412" s="2" t="s">
        <v>52</v>
      </c>
      <c r="Z412" s="2" t="s">
        <v>53</v>
      </c>
      <c r="AA412" s="2" t="s">
        <v>54</v>
      </c>
      <c r="AB412" s="2" t="s">
        <v>2859</v>
      </c>
      <c r="AC412" s="2" t="s">
        <v>2860</v>
      </c>
      <c r="AD412" s="6" t="s">
        <v>2861</v>
      </c>
      <c r="AE412" s="7" t="str">
        <f>HYPERLINK("https://drive.google.com/file/d/1IsonMjRlC9p8sMS-hTWXp0Cx9N7s0YPm/view?usp=drivesdk","उंडे संकेत यमनाथआपले प्रमाणपत्र")</f>
        <v>उंडे संकेत यमनाथआपले प्रमाणपत्र</v>
      </c>
      <c r="AF412" s="2" t="s">
        <v>2862</v>
      </c>
    </row>
    <row r="413" spans="1:32" ht="12.75">
      <c r="A413" s="4">
        <v>44240.233552002319</v>
      </c>
      <c r="B413" s="2" t="s">
        <v>2863</v>
      </c>
      <c r="C413" s="8">
        <v>28</v>
      </c>
      <c r="D413" s="2" t="s">
        <v>2864</v>
      </c>
      <c r="E413" s="2" t="s">
        <v>2865</v>
      </c>
      <c r="F413" s="2" t="s">
        <v>104</v>
      </c>
      <c r="G413" s="2" t="s">
        <v>105</v>
      </c>
      <c r="H413" s="2">
        <v>2014</v>
      </c>
      <c r="I413" s="2" t="s">
        <v>37</v>
      </c>
      <c r="J413" s="2" t="s">
        <v>73</v>
      </c>
      <c r="K413" s="2" t="s">
        <v>39</v>
      </c>
      <c r="L413" s="2" t="s">
        <v>40</v>
      </c>
      <c r="M413" s="2" t="s">
        <v>41</v>
      </c>
      <c r="N413" s="2" t="s">
        <v>42</v>
      </c>
      <c r="O413" s="2" t="s">
        <v>43</v>
      </c>
      <c r="P413" s="2" t="s">
        <v>44</v>
      </c>
      <c r="Q413" s="2" t="s">
        <v>45</v>
      </c>
      <c r="R413" s="2" t="s">
        <v>81</v>
      </c>
      <c r="S413" s="2" t="s">
        <v>206</v>
      </c>
      <c r="T413" s="2" t="s">
        <v>94</v>
      </c>
      <c r="U413" s="2" t="s">
        <v>110</v>
      </c>
      <c r="V413" s="2" t="s">
        <v>50</v>
      </c>
      <c r="W413" s="2" t="s">
        <v>46</v>
      </c>
      <c r="X413" s="2" t="s">
        <v>51</v>
      </c>
      <c r="Y413" s="2" t="s">
        <v>52</v>
      </c>
      <c r="Z413" s="2" t="s">
        <v>53</v>
      </c>
      <c r="AA413" s="2" t="s">
        <v>54</v>
      </c>
      <c r="AB413" s="2" t="s">
        <v>2866</v>
      </c>
      <c r="AC413" s="2" t="s">
        <v>2867</v>
      </c>
      <c r="AD413" s="6" t="s">
        <v>2868</v>
      </c>
      <c r="AE413" s="7" t="str">
        <f>HYPERLINK("https://drive.google.com/file/d/1amueWjnFpRRoUVC3qwo64d09FYLfsDls/view?usp=drivesdk","Aboli Babasaheb Jadhavआपले प्रमाणपत्र")</f>
        <v>Aboli Babasaheb Jadhavआपले प्रमाणपत्र</v>
      </c>
      <c r="AF413" s="2" t="s">
        <v>2869</v>
      </c>
    </row>
    <row r="414" spans="1:32" ht="12.75">
      <c r="A414" s="4">
        <v>44240.31059277778</v>
      </c>
      <c r="B414" s="2" t="s">
        <v>2870</v>
      </c>
      <c r="C414" s="8">
        <v>26</v>
      </c>
      <c r="D414" s="2" t="s">
        <v>2871</v>
      </c>
      <c r="E414" s="2" t="s">
        <v>2872</v>
      </c>
      <c r="F414" s="2" t="s">
        <v>104</v>
      </c>
      <c r="G414" s="2" t="s">
        <v>105</v>
      </c>
      <c r="H414" s="2">
        <v>2014</v>
      </c>
      <c r="I414" s="2" t="s">
        <v>37</v>
      </c>
      <c r="J414" s="2" t="s">
        <v>73</v>
      </c>
      <c r="K414" s="2" t="s">
        <v>39</v>
      </c>
      <c r="L414" s="2" t="s">
        <v>40</v>
      </c>
      <c r="M414" s="2" t="s">
        <v>41</v>
      </c>
      <c r="N414" s="2" t="s">
        <v>63</v>
      </c>
      <c r="O414" s="2" t="s">
        <v>43</v>
      </c>
      <c r="P414" s="2" t="s">
        <v>44</v>
      </c>
      <c r="Q414" s="2" t="s">
        <v>45</v>
      </c>
      <c r="R414" s="2" t="s">
        <v>81</v>
      </c>
      <c r="S414" s="2" t="s">
        <v>206</v>
      </c>
      <c r="T414" s="2" t="s">
        <v>94</v>
      </c>
      <c r="U414" s="2" t="s">
        <v>110</v>
      </c>
      <c r="V414" s="2" t="s">
        <v>50</v>
      </c>
      <c r="W414" s="2" t="s">
        <v>46</v>
      </c>
      <c r="X414" s="2" t="s">
        <v>51</v>
      </c>
      <c r="Y414" s="2" t="s">
        <v>52</v>
      </c>
      <c r="Z414" s="2" t="s">
        <v>53</v>
      </c>
      <c r="AA414" s="2" t="s">
        <v>54</v>
      </c>
      <c r="AB414" s="2" t="s">
        <v>2873</v>
      </c>
      <c r="AC414" s="2" t="s">
        <v>2874</v>
      </c>
      <c r="AD414" s="6" t="s">
        <v>2875</v>
      </c>
      <c r="AE414" s="7" t="str">
        <f>HYPERLINK("https://drive.google.com/file/d/1maJqKvA_tzAjHatotfYwkh9ofBe1eUXj/view?usp=drivesdk","Satyam Balasaheb Bhingarkarआपले प्रमाणपत्र")</f>
        <v>Satyam Balasaheb Bhingarkarआपले प्रमाणपत्र</v>
      </c>
      <c r="AF414" s="2" t="s">
        <v>2876</v>
      </c>
    </row>
    <row r="415" spans="1:32" ht="12.75">
      <c r="A415" s="4">
        <v>44240.342924131939</v>
      </c>
      <c r="B415" s="2" t="s">
        <v>2877</v>
      </c>
      <c r="C415" s="8">
        <v>28</v>
      </c>
      <c r="D415" s="2" t="s">
        <v>2878</v>
      </c>
      <c r="E415" s="2" t="s">
        <v>2879</v>
      </c>
      <c r="F415" s="2" t="s">
        <v>104</v>
      </c>
      <c r="G415" s="2" t="s">
        <v>105</v>
      </c>
      <c r="H415" s="2">
        <v>2014</v>
      </c>
      <c r="I415" s="2" t="s">
        <v>37</v>
      </c>
      <c r="J415" s="2" t="s">
        <v>73</v>
      </c>
      <c r="K415" s="2" t="s">
        <v>39</v>
      </c>
      <c r="L415" s="2" t="s">
        <v>40</v>
      </c>
      <c r="M415" s="2" t="s">
        <v>41</v>
      </c>
      <c r="N415" s="2" t="s">
        <v>42</v>
      </c>
      <c r="O415" s="2" t="s">
        <v>43</v>
      </c>
      <c r="P415" s="2" t="s">
        <v>44</v>
      </c>
      <c r="Q415" s="2" t="s">
        <v>45</v>
      </c>
      <c r="R415" s="2" t="s">
        <v>81</v>
      </c>
      <c r="S415" s="2" t="s">
        <v>206</v>
      </c>
      <c r="T415" s="2" t="s">
        <v>94</v>
      </c>
      <c r="U415" s="2" t="s">
        <v>110</v>
      </c>
      <c r="V415" s="2" t="s">
        <v>50</v>
      </c>
      <c r="W415" s="2" t="s">
        <v>81</v>
      </c>
      <c r="X415" s="2" t="s">
        <v>51</v>
      </c>
      <c r="Y415" s="2" t="s">
        <v>52</v>
      </c>
      <c r="Z415" s="2" t="s">
        <v>53</v>
      </c>
      <c r="AA415" s="2" t="s">
        <v>54</v>
      </c>
      <c r="AB415" s="2" t="s">
        <v>2880</v>
      </c>
      <c r="AC415" s="2" t="s">
        <v>2881</v>
      </c>
      <c r="AD415" s="6" t="s">
        <v>2882</v>
      </c>
      <c r="AE415" s="7" t="str">
        <f>HYPERLINK("https://drive.google.com/file/d/16AoGXX6tOV9xm0mt-f2m7tF6r8kHvOKf/view?usp=drivesdk","Dnyaneshwari Prakash Jareआपले प्रमाणपत्र")</f>
        <v>Dnyaneshwari Prakash Jareआपले प्रमाणपत्र</v>
      </c>
      <c r="AF415" s="2" t="s">
        <v>2883</v>
      </c>
    </row>
    <row r="416" spans="1:32" ht="12.75">
      <c r="A416" s="4">
        <v>44240.346079351853</v>
      </c>
      <c r="B416" s="2" t="s">
        <v>2884</v>
      </c>
      <c r="C416" s="8">
        <v>24</v>
      </c>
      <c r="D416" s="2" t="s">
        <v>2885</v>
      </c>
      <c r="E416" s="2" t="s">
        <v>2886</v>
      </c>
      <c r="F416" s="2" t="s">
        <v>104</v>
      </c>
      <c r="G416" s="2" t="s">
        <v>157</v>
      </c>
      <c r="H416" s="2">
        <v>2014</v>
      </c>
      <c r="I416" s="2" t="s">
        <v>37</v>
      </c>
      <c r="J416" s="2" t="s">
        <v>73</v>
      </c>
      <c r="K416" s="2" t="s">
        <v>39</v>
      </c>
      <c r="L416" s="2" t="s">
        <v>40</v>
      </c>
      <c r="M416" s="2" t="s">
        <v>41</v>
      </c>
      <c r="N416" s="2" t="s">
        <v>63</v>
      </c>
      <c r="O416" s="2" t="s">
        <v>75</v>
      </c>
      <c r="P416" s="2" t="s">
        <v>44</v>
      </c>
      <c r="Q416" s="2" t="s">
        <v>45</v>
      </c>
      <c r="R416" s="2" t="s">
        <v>81</v>
      </c>
      <c r="S416" s="2" t="s">
        <v>206</v>
      </c>
      <c r="T416" s="2" t="s">
        <v>94</v>
      </c>
      <c r="U416" s="2" t="s">
        <v>110</v>
      </c>
      <c r="V416" s="2" t="s">
        <v>50</v>
      </c>
      <c r="W416" s="2" t="s">
        <v>81</v>
      </c>
      <c r="X416" s="2" t="s">
        <v>51</v>
      </c>
      <c r="Y416" s="2" t="s">
        <v>52</v>
      </c>
      <c r="Z416" s="2" t="s">
        <v>53</v>
      </c>
      <c r="AA416" s="2" t="s">
        <v>54</v>
      </c>
      <c r="AB416" s="2" t="s">
        <v>2887</v>
      </c>
      <c r="AC416" s="2" t="s">
        <v>2888</v>
      </c>
      <c r="AD416" s="6" t="s">
        <v>2889</v>
      </c>
      <c r="AE416" s="7" t="str">
        <f>HYPERLINK("https://drive.google.com/file/d/1Qr6iBAzgAeDTVhPsKiPaHmldCIcFbO2v/view?usp=drivesdk","Mahesh Changdev Moreआपले प्रमाणपत्र")</f>
        <v>Mahesh Changdev Moreआपले प्रमाणपत्र</v>
      </c>
      <c r="AF416" s="2" t="s">
        <v>2890</v>
      </c>
    </row>
    <row r="417" spans="1:32" ht="12.75">
      <c r="A417" s="4">
        <v>44240.358399386576</v>
      </c>
      <c r="B417" s="2" t="s">
        <v>2891</v>
      </c>
      <c r="C417" s="8">
        <v>26</v>
      </c>
      <c r="D417" s="2" t="s">
        <v>2892</v>
      </c>
      <c r="E417" s="2" t="s">
        <v>2893</v>
      </c>
      <c r="F417" s="2" t="s">
        <v>104</v>
      </c>
      <c r="G417" s="2" t="s">
        <v>105</v>
      </c>
      <c r="H417" s="2">
        <v>2014</v>
      </c>
      <c r="I417" s="2" t="s">
        <v>37</v>
      </c>
      <c r="J417" s="2" t="s">
        <v>73</v>
      </c>
      <c r="K417" s="2" t="s">
        <v>39</v>
      </c>
      <c r="L417" s="2" t="s">
        <v>40</v>
      </c>
      <c r="M417" s="2" t="s">
        <v>41</v>
      </c>
      <c r="N417" s="2" t="s">
        <v>63</v>
      </c>
      <c r="O417" s="2" t="s">
        <v>43</v>
      </c>
      <c r="P417" s="2" t="s">
        <v>44</v>
      </c>
      <c r="Q417" s="2" t="s">
        <v>45</v>
      </c>
      <c r="R417" s="2" t="s">
        <v>81</v>
      </c>
      <c r="S417" s="2" t="s">
        <v>206</v>
      </c>
      <c r="T417" s="2" t="s">
        <v>94</v>
      </c>
      <c r="U417" s="2" t="s">
        <v>110</v>
      </c>
      <c r="V417" s="2" t="s">
        <v>50</v>
      </c>
      <c r="W417" s="2" t="s">
        <v>46</v>
      </c>
      <c r="X417" s="2" t="s">
        <v>51</v>
      </c>
      <c r="Y417" s="2" t="s">
        <v>52</v>
      </c>
      <c r="Z417" s="2" t="s">
        <v>53</v>
      </c>
      <c r="AA417" s="2" t="s">
        <v>54</v>
      </c>
      <c r="AB417" s="2" t="s">
        <v>2894</v>
      </c>
      <c r="AC417" s="2" t="s">
        <v>2895</v>
      </c>
      <c r="AD417" s="6" t="s">
        <v>2896</v>
      </c>
      <c r="AE417" s="7" t="str">
        <f>HYPERLINK("https://drive.google.com/file/d/1Vpdr3GX2dNBGjZTdPt8Mx707ZB-PmL6t/view?usp=drivesdk","Divya anil jadhavआपले प्रमाणपत्र")</f>
        <v>Divya anil jadhavआपले प्रमाणपत्र</v>
      </c>
      <c r="AF417" s="2" t="s">
        <v>2897</v>
      </c>
    </row>
    <row r="418" spans="1:32" ht="12.75">
      <c r="A418" s="4">
        <v>44240.364192708337</v>
      </c>
      <c r="B418" s="2" t="s">
        <v>2898</v>
      </c>
      <c r="C418" s="8">
        <v>28</v>
      </c>
      <c r="D418" s="2" t="s">
        <v>2899</v>
      </c>
      <c r="E418" s="2" t="s">
        <v>1597</v>
      </c>
      <c r="F418" s="2" t="s">
        <v>180</v>
      </c>
      <c r="G418" s="2" t="s">
        <v>105</v>
      </c>
      <c r="H418" s="2">
        <v>2014</v>
      </c>
      <c r="I418" s="2" t="s">
        <v>37</v>
      </c>
      <c r="J418" s="2" t="s">
        <v>73</v>
      </c>
      <c r="K418" s="2" t="s">
        <v>39</v>
      </c>
      <c r="L418" s="2" t="s">
        <v>40</v>
      </c>
      <c r="M418" s="2" t="s">
        <v>41</v>
      </c>
      <c r="N418" s="2" t="s">
        <v>42</v>
      </c>
      <c r="O418" s="2" t="s">
        <v>43</v>
      </c>
      <c r="P418" s="2" t="s">
        <v>44</v>
      </c>
      <c r="Q418" s="2" t="s">
        <v>45</v>
      </c>
      <c r="R418" s="2" t="s">
        <v>81</v>
      </c>
      <c r="S418" s="2" t="s">
        <v>206</v>
      </c>
      <c r="T418" s="2" t="s">
        <v>94</v>
      </c>
      <c r="U418" s="2" t="s">
        <v>110</v>
      </c>
      <c r="V418" s="2" t="s">
        <v>50</v>
      </c>
      <c r="W418" s="2" t="s">
        <v>46</v>
      </c>
      <c r="X418" s="2" t="s">
        <v>51</v>
      </c>
      <c r="Y418" s="2" t="s">
        <v>52</v>
      </c>
      <c r="Z418" s="2" t="s">
        <v>53</v>
      </c>
      <c r="AA418" s="2" t="s">
        <v>54</v>
      </c>
      <c r="AB418" s="2" t="s">
        <v>2900</v>
      </c>
      <c r="AC418" s="2" t="s">
        <v>2901</v>
      </c>
      <c r="AD418" s="6" t="s">
        <v>2902</v>
      </c>
      <c r="AE418" s="7" t="str">
        <f>HYPERLINK("https://drive.google.com/file/d/1240GWebFBQk-lDYb0OzsdtSw5uyz8Z2e/view?usp=drivesdk","Aniket Balasaheb waghamareआपले प्रमाणपत्र")</f>
        <v>Aniket Balasaheb waghamareआपले प्रमाणपत्र</v>
      </c>
      <c r="AF418" s="2" t="s">
        <v>2903</v>
      </c>
    </row>
    <row r="419" spans="1:32" ht="12.75">
      <c r="A419" s="4">
        <v>44240.364562025468</v>
      </c>
      <c r="B419" s="2" t="s">
        <v>2904</v>
      </c>
      <c r="C419" s="8">
        <v>20</v>
      </c>
      <c r="D419" s="2" t="s">
        <v>2905</v>
      </c>
      <c r="E419" s="2" t="s">
        <v>2906</v>
      </c>
      <c r="F419" s="2" t="s">
        <v>104</v>
      </c>
      <c r="G419" s="2" t="s">
        <v>157</v>
      </c>
      <c r="H419" s="2">
        <v>2014</v>
      </c>
      <c r="I419" s="2" t="s">
        <v>37</v>
      </c>
      <c r="J419" s="2" t="s">
        <v>38</v>
      </c>
      <c r="K419" s="2" t="s">
        <v>39</v>
      </c>
      <c r="L419" s="2" t="s">
        <v>62</v>
      </c>
      <c r="M419" s="2" t="s">
        <v>165</v>
      </c>
      <c r="N419" s="2" t="s">
        <v>63</v>
      </c>
      <c r="O419" s="2" t="s">
        <v>43</v>
      </c>
      <c r="P419" s="2" t="s">
        <v>120</v>
      </c>
      <c r="Q419" s="2" t="s">
        <v>45</v>
      </c>
      <c r="R419" s="2" t="s">
        <v>64</v>
      </c>
      <c r="S419" s="2" t="s">
        <v>206</v>
      </c>
      <c r="T419" s="2" t="s">
        <v>79</v>
      </c>
      <c r="U419" s="2" t="s">
        <v>110</v>
      </c>
      <c r="V419" s="2" t="s">
        <v>50</v>
      </c>
      <c r="W419" s="2" t="s">
        <v>81</v>
      </c>
      <c r="X419" s="2" t="s">
        <v>51</v>
      </c>
      <c r="Y419" s="2" t="s">
        <v>52</v>
      </c>
      <c r="Z419" s="2" t="s">
        <v>53</v>
      </c>
      <c r="AA419" s="2" t="s">
        <v>123</v>
      </c>
      <c r="AB419" s="2" t="s">
        <v>2907</v>
      </c>
      <c r="AC419" s="2" t="s">
        <v>2908</v>
      </c>
      <c r="AD419" s="6" t="s">
        <v>2909</v>
      </c>
      <c r="AE419" s="7" t="str">
        <f>HYPERLINK("https://drive.google.com/file/d/1Mj5mkfWWkUzh39Dk3oiu0V-VVC3Zfo3b/view?usp=drivesdk","शुभम सुरेश कुंभार आपले प्रमाणपत्र")</f>
        <v>शुभम सुरेश कुंभार आपले प्रमाणपत्र</v>
      </c>
      <c r="AF419" s="2" t="s">
        <v>2910</v>
      </c>
    </row>
    <row r="420" spans="1:32" ht="12.75">
      <c r="A420" s="4">
        <v>44240.364994976851</v>
      </c>
      <c r="B420" s="2" t="s">
        <v>2911</v>
      </c>
      <c r="C420" s="8">
        <v>26</v>
      </c>
      <c r="D420" s="2" t="s">
        <v>2912</v>
      </c>
      <c r="E420" s="2" t="s">
        <v>2913</v>
      </c>
      <c r="F420" s="2" t="s">
        <v>104</v>
      </c>
      <c r="G420" s="2" t="s">
        <v>157</v>
      </c>
      <c r="H420" s="2">
        <v>2014</v>
      </c>
      <c r="I420" s="2" t="s">
        <v>37</v>
      </c>
      <c r="J420" s="2" t="s">
        <v>73</v>
      </c>
      <c r="K420" s="2" t="s">
        <v>39</v>
      </c>
      <c r="L420" s="2" t="s">
        <v>40</v>
      </c>
      <c r="M420" s="2" t="s">
        <v>41</v>
      </c>
      <c r="N420" s="2" t="s">
        <v>63</v>
      </c>
      <c r="O420" s="2" t="s">
        <v>43</v>
      </c>
      <c r="P420" s="2" t="s">
        <v>44</v>
      </c>
      <c r="Q420" s="2" t="s">
        <v>45</v>
      </c>
      <c r="R420" s="2" t="s">
        <v>81</v>
      </c>
      <c r="S420" s="2" t="s">
        <v>206</v>
      </c>
      <c r="T420" s="2" t="s">
        <v>94</v>
      </c>
      <c r="U420" s="2" t="s">
        <v>110</v>
      </c>
      <c r="V420" s="2" t="s">
        <v>50</v>
      </c>
      <c r="W420" s="2" t="s">
        <v>81</v>
      </c>
      <c r="X420" s="2" t="s">
        <v>51</v>
      </c>
      <c r="Y420" s="2" t="s">
        <v>52</v>
      </c>
      <c r="Z420" s="2" t="s">
        <v>53</v>
      </c>
      <c r="AA420" s="2" t="s">
        <v>54</v>
      </c>
      <c r="AB420" s="2" t="s">
        <v>2914</v>
      </c>
      <c r="AC420" s="2" t="s">
        <v>2915</v>
      </c>
      <c r="AD420" s="6" t="s">
        <v>2916</v>
      </c>
      <c r="AE420" s="7" t="str">
        <f>HYPERLINK("https://drive.google.com/file/d/1MLuMI7wZs_22M4ghDBoM3BIWvO7Mg7qD/view?usp=drivesdk","Phadatare Rahul Lahuआपले प्रमाणपत्र")</f>
        <v>Phadatare Rahul Lahuआपले प्रमाणपत्र</v>
      </c>
      <c r="AF420" s="2" t="s">
        <v>2917</v>
      </c>
    </row>
    <row r="421" spans="1:32" ht="12.75">
      <c r="A421" s="4">
        <v>44240.36894399306</v>
      </c>
      <c r="B421" s="2" t="s">
        <v>2918</v>
      </c>
      <c r="C421" s="8">
        <v>18</v>
      </c>
      <c r="D421" s="2" t="s">
        <v>2919</v>
      </c>
      <c r="E421" s="2" t="s">
        <v>2920</v>
      </c>
      <c r="F421" s="2" t="s">
        <v>72</v>
      </c>
      <c r="G421" s="2" t="s">
        <v>105</v>
      </c>
      <c r="H421" s="2">
        <v>2014</v>
      </c>
      <c r="I421" s="2" t="s">
        <v>81</v>
      </c>
      <c r="J421" s="2" t="s">
        <v>38</v>
      </c>
      <c r="K421" s="2" t="s">
        <v>39</v>
      </c>
      <c r="L421" s="2" t="s">
        <v>40</v>
      </c>
      <c r="M421" s="2" t="s">
        <v>41</v>
      </c>
      <c r="N421" s="2" t="s">
        <v>63</v>
      </c>
      <c r="O421" s="2" t="s">
        <v>43</v>
      </c>
      <c r="P421" s="2" t="s">
        <v>76</v>
      </c>
      <c r="Q421" s="2" t="s">
        <v>77</v>
      </c>
      <c r="R421" s="2" t="s">
        <v>64</v>
      </c>
      <c r="S421" s="2" t="s">
        <v>206</v>
      </c>
      <c r="T421" s="2" t="s">
        <v>94</v>
      </c>
      <c r="U421" s="2" t="s">
        <v>132</v>
      </c>
      <c r="V421" s="2" t="s">
        <v>50</v>
      </c>
      <c r="W421" s="2" t="s">
        <v>106</v>
      </c>
      <c r="X421" s="2" t="s">
        <v>148</v>
      </c>
      <c r="Y421" s="2" t="s">
        <v>52</v>
      </c>
      <c r="Z421" s="2" t="s">
        <v>96</v>
      </c>
      <c r="AA421" s="2" t="s">
        <v>54</v>
      </c>
      <c r="AB421" s="2" t="s">
        <v>2158</v>
      </c>
      <c r="AC421" s="2" t="s">
        <v>2921</v>
      </c>
      <c r="AD421" s="6" t="s">
        <v>2922</v>
      </c>
      <c r="AE421" s="7" t="str">
        <f>HYPERLINK("https://drive.google.com/file/d/1CS0RzxnR4pP4JcdbzXoM4DSuCPGY1m2o/view?usp=drivesdk","Dhamane Mahesh Vilasआपले प्रमाणपत्र")</f>
        <v>Dhamane Mahesh Vilasआपले प्रमाणपत्र</v>
      </c>
      <c r="AF421" s="2" t="s">
        <v>2923</v>
      </c>
    </row>
    <row r="422" spans="1:32" ht="12.75">
      <c r="A422" s="4">
        <v>44240.371345451393</v>
      </c>
      <c r="B422" s="2" t="s">
        <v>2924</v>
      </c>
      <c r="C422" s="8">
        <v>28</v>
      </c>
      <c r="D422" s="2" t="s">
        <v>2925</v>
      </c>
      <c r="E422" s="2" t="s">
        <v>2926</v>
      </c>
      <c r="F422" s="2" t="s">
        <v>104</v>
      </c>
      <c r="G422" s="2" t="s">
        <v>157</v>
      </c>
      <c r="H422" s="2">
        <v>2014</v>
      </c>
      <c r="I422" s="2" t="s">
        <v>37</v>
      </c>
      <c r="J422" s="2" t="s">
        <v>73</v>
      </c>
      <c r="K422" s="2" t="s">
        <v>39</v>
      </c>
      <c r="L422" s="2" t="s">
        <v>40</v>
      </c>
      <c r="M422" s="2" t="s">
        <v>41</v>
      </c>
      <c r="N422" s="2" t="s">
        <v>42</v>
      </c>
      <c r="O422" s="2" t="s">
        <v>43</v>
      </c>
      <c r="P422" s="2" t="s">
        <v>44</v>
      </c>
      <c r="Q422" s="2" t="s">
        <v>45</v>
      </c>
      <c r="R422" s="2" t="s">
        <v>81</v>
      </c>
      <c r="S422" s="2" t="s">
        <v>206</v>
      </c>
      <c r="T422" s="2" t="s">
        <v>94</v>
      </c>
      <c r="U422" s="2" t="s">
        <v>110</v>
      </c>
      <c r="V422" s="2" t="s">
        <v>50</v>
      </c>
      <c r="W422" s="2" t="s">
        <v>81</v>
      </c>
      <c r="X422" s="2" t="s">
        <v>51</v>
      </c>
      <c r="Y422" s="2" t="s">
        <v>52</v>
      </c>
      <c r="Z422" s="2" t="s">
        <v>53</v>
      </c>
      <c r="AA422" s="2" t="s">
        <v>54</v>
      </c>
      <c r="AB422" s="2" t="s">
        <v>2927</v>
      </c>
      <c r="AC422" s="2" t="s">
        <v>2928</v>
      </c>
      <c r="AD422" s="6" t="s">
        <v>2929</v>
      </c>
      <c r="AE422" s="7" t="str">
        <f>HYPERLINK("https://drive.google.com/file/d/1D2CUwLD7mhRpo0bH0lWcgFX0lsOqjK7o/view?usp=drivesdk","गरुड महेश राजू आपले प्रमाणपत्र")</f>
        <v>गरुड महेश राजू आपले प्रमाणपत्र</v>
      </c>
      <c r="AF422" s="2" t="s">
        <v>2930</v>
      </c>
    </row>
    <row r="423" spans="1:32" ht="12.75">
      <c r="A423" s="4">
        <v>44240.372181585648</v>
      </c>
      <c r="B423" s="2" t="s">
        <v>2931</v>
      </c>
      <c r="C423" s="8">
        <v>26</v>
      </c>
      <c r="D423" s="2" t="s">
        <v>2932</v>
      </c>
      <c r="E423" s="2" t="s">
        <v>952</v>
      </c>
      <c r="F423" s="2" t="s">
        <v>104</v>
      </c>
      <c r="G423" s="2" t="s">
        <v>157</v>
      </c>
      <c r="H423" s="2">
        <v>2014</v>
      </c>
      <c r="I423" s="2" t="s">
        <v>37</v>
      </c>
      <c r="J423" s="2" t="s">
        <v>73</v>
      </c>
      <c r="K423" s="2" t="s">
        <v>39</v>
      </c>
      <c r="L423" s="2" t="s">
        <v>40</v>
      </c>
      <c r="M423" s="2" t="s">
        <v>41</v>
      </c>
      <c r="N423" s="2" t="s">
        <v>63</v>
      </c>
      <c r="O423" s="2" t="s">
        <v>43</v>
      </c>
      <c r="P423" s="2" t="s">
        <v>44</v>
      </c>
      <c r="Q423" s="2" t="s">
        <v>45</v>
      </c>
      <c r="R423" s="2" t="s">
        <v>81</v>
      </c>
      <c r="S423" s="2" t="s">
        <v>206</v>
      </c>
      <c r="T423" s="2" t="s">
        <v>94</v>
      </c>
      <c r="U423" s="2" t="s">
        <v>110</v>
      </c>
      <c r="V423" s="2" t="s">
        <v>50</v>
      </c>
      <c r="W423" s="2" t="s">
        <v>81</v>
      </c>
      <c r="X423" s="2" t="s">
        <v>51</v>
      </c>
      <c r="Y423" s="2" t="s">
        <v>52</v>
      </c>
      <c r="Z423" s="2" t="s">
        <v>53</v>
      </c>
      <c r="AA423" s="2" t="s">
        <v>54</v>
      </c>
      <c r="AB423" s="2" t="s">
        <v>2933</v>
      </c>
      <c r="AC423" s="2" t="s">
        <v>2934</v>
      </c>
      <c r="AD423" s="6" t="s">
        <v>2935</v>
      </c>
      <c r="AE423" s="7" t="str">
        <f>HYPERLINK("https://drive.google.com/file/d/19USoHZyrWxf8nfLkXtE74QnH01D3fEGI/view?usp=drivesdk","थोरात सागर दिलीपआपले प्रमाणपत्र")</f>
        <v>थोरात सागर दिलीपआपले प्रमाणपत्र</v>
      </c>
      <c r="AF423" s="2" t="s">
        <v>2936</v>
      </c>
    </row>
    <row r="424" spans="1:32" ht="12.75">
      <c r="A424" s="4">
        <v>44240.373496412038</v>
      </c>
      <c r="B424" s="2" t="s">
        <v>2937</v>
      </c>
      <c r="C424" s="8">
        <v>26</v>
      </c>
      <c r="D424" s="2" t="s">
        <v>2938</v>
      </c>
      <c r="E424" s="2" t="s">
        <v>2831</v>
      </c>
      <c r="F424" s="2" t="s">
        <v>104</v>
      </c>
      <c r="G424" s="2" t="s">
        <v>105</v>
      </c>
      <c r="H424" s="2">
        <v>2014</v>
      </c>
      <c r="I424" s="2" t="s">
        <v>37</v>
      </c>
      <c r="J424" s="2" t="s">
        <v>73</v>
      </c>
      <c r="K424" s="2" t="s">
        <v>39</v>
      </c>
      <c r="L424" s="2" t="s">
        <v>40</v>
      </c>
      <c r="M424" s="2" t="s">
        <v>41</v>
      </c>
      <c r="N424" s="2" t="s">
        <v>63</v>
      </c>
      <c r="O424" s="2" t="s">
        <v>43</v>
      </c>
      <c r="P424" s="2" t="s">
        <v>44</v>
      </c>
      <c r="Q424" s="2" t="s">
        <v>45</v>
      </c>
      <c r="R424" s="2" t="s">
        <v>81</v>
      </c>
      <c r="S424" s="2" t="s">
        <v>206</v>
      </c>
      <c r="T424" s="2" t="s">
        <v>94</v>
      </c>
      <c r="U424" s="2" t="s">
        <v>110</v>
      </c>
      <c r="V424" s="2" t="s">
        <v>50</v>
      </c>
      <c r="W424" s="2" t="s">
        <v>81</v>
      </c>
      <c r="X424" s="2" t="s">
        <v>51</v>
      </c>
      <c r="Y424" s="2" t="s">
        <v>52</v>
      </c>
      <c r="Z424" s="2" t="s">
        <v>53</v>
      </c>
      <c r="AA424" s="2" t="s">
        <v>54</v>
      </c>
      <c r="AB424" s="2" t="s">
        <v>2939</v>
      </c>
      <c r="AC424" s="2" t="s">
        <v>2940</v>
      </c>
      <c r="AD424" s="6" t="s">
        <v>2941</v>
      </c>
      <c r="AE424" s="7" t="str">
        <f>HYPERLINK("https://drive.google.com/file/d/131yLYhb817LFyjEqImi2kSlGqkcoH6fC/view?usp=drivesdk","नरोडे कृष्णा भारतआपले प्रमाणपत्र")</f>
        <v>नरोडे कृष्णा भारतआपले प्रमाणपत्र</v>
      </c>
      <c r="AF424" s="2" t="s">
        <v>2942</v>
      </c>
    </row>
    <row r="425" spans="1:32" ht="12.75">
      <c r="A425" s="4">
        <v>44240.381836145832</v>
      </c>
      <c r="B425" s="2" t="s">
        <v>2943</v>
      </c>
      <c r="C425" s="8">
        <v>26</v>
      </c>
      <c r="D425" s="2" t="s">
        <v>2944</v>
      </c>
      <c r="E425" s="2" t="s">
        <v>2945</v>
      </c>
      <c r="F425" s="2" t="s">
        <v>180</v>
      </c>
      <c r="G425" s="2" t="s">
        <v>105</v>
      </c>
      <c r="H425" s="2">
        <v>2014</v>
      </c>
      <c r="I425" s="2" t="s">
        <v>37</v>
      </c>
      <c r="J425" s="2" t="s">
        <v>73</v>
      </c>
      <c r="K425" s="2" t="s">
        <v>39</v>
      </c>
      <c r="L425" s="2" t="s">
        <v>40</v>
      </c>
      <c r="M425" s="2" t="s">
        <v>41</v>
      </c>
      <c r="N425" s="2" t="s">
        <v>63</v>
      </c>
      <c r="O425" s="2" t="s">
        <v>43</v>
      </c>
      <c r="P425" s="2" t="s">
        <v>44</v>
      </c>
      <c r="Q425" s="2" t="s">
        <v>45</v>
      </c>
      <c r="R425" s="2" t="s">
        <v>81</v>
      </c>
      <c r="S425" s="2" t="s">
        <v>206</v>
      </c>
      <c r="T425" s="2" t="s">
        <v>94</v>
      </c>
      <c r="U425" s="2" t="s">
        <v>110</v>
      </c>
      <c r="V425" s="2" t="s">
        <v>50</v>
      </c>
      <c r="W425" s="2" t="s">
        <v>46</v>
      </c>
      <c r="X425" s="2" t="s">
        <v>51</v>
      </c>
      <c r="Y425" s="2" t="s">
        <v>52</v>
      </c>
      <c r="Z425" s="2" t="s">
        <v>53</v>
      </c>
      <c r="AA425" s="2" t="s">
        <v>54</v>
      </c>
      <c r="AB425" s="2" t="s">
        <v>2158</v>
      </c>
      <c r="AC425" s="2" t="s">
        <v>2946</v>
      </c>
      <c r="AD425" s="6" t="s">
        <v>2947</v>
      </c>
      <c r="AE425" s="7" t="str">
        <f>HYPERLINK("https://drive.google.com/file/d/1GxBUTBf8kirsUd_MyaQc0zF9N6mwoKJi/view?usp=drivesdk","धामणे आरती विलासआपले प्रमाणपत्र")</f>
        <v>धामणे आरती विलासआपले प्रमाणपत्र</v>
      </c>
      <c r="AF425" s="2" t="s">
        <v>2948</v>
      </c>
    </row>
    <row r="426" spans="1:32" ht="12.75">
      <c r="A426" s="4">
        <v>44240.38724350695</v>
      </c>
      <c r="B426" s="2" t="s">
        <v>2949</v>
      </c>
      <c r="C426" s="8">
        <v>24</v>
      </c>
      <c r="D426" s="2" t="s">
        <v>2950</v>
      </c>
      <c r="E426" s="2" t="s">
        <v>2951</v>
      </c>
      <c r="F426" s="2" t="s">
        <v>104</v>
      </c>
      <c r="G426" s="2" t="s">
        <v>157</v>
      </c>
      <c r="H426" s="2">
        <v>2014</v>
      </c>
      <c r="I426" s="2" t="s">
        <v>46</v>
      </c>
      <c r="J426" s="2" t="s">
        <v>73</v>
      </c>
      <c r="K426" s="2" t="s">
        <v>39</v>
      </c>
      <c r="L426" s="2" t="s">
        <v>40</v>
      </c>
      <c r="M426" s="2" t="s">
        <v>41</v>
      </c>
      <c r="N426" s="2" t="s">
        <v>108</v>
      </c>
      <c r="O426" s="2" t="s">
        <v>43</v>
      </c>
      <c r="P426" s="2" t="s">
        <v>44</v>
      </c>
      <c r="Q426" s="2" t="s">
        <v>45</v>
      </c>
      <c r="R426" s="2" t="s">
        <v>81</v>
      </c>
      <c r="S426" s="2" t="s">
        <v>206</v>
      </c>
      <c r="T426" s="2" t="s">
        <v>94</v>
      </c>
      <c r="U426" s="2" t="s">
        <v>110</v>
      </c>
      <c r="V426" s="2" t="s">
        <v>50</v>
      </c>
      <c r="W426" s="2" t="s">
        <v>81</v>
      </c>
      <c r="X426" s="2" t="s">
        <v>51</v>
      </c>
      <c r="Y426" s="2" t="s">
        <v>52</v>
      </c>
      <c r="Z426" s="2" t="s">
        <v>53</v>
      </c>
      <c r="AA426" s="2" t="s">
        <v>54</v>
      </c>
      <c r="AB426" s="2" t="s">
        <v>2952</v>
      </c>
      <c r="AC426" s="2" t="s">
        <v>2953</v>
      </c>
      <c r="AD426" s="6" t="s">
        <v>2954</v>
      </c>
      <c r="AE426" s="7" t="str">
        <f>HYPERLINK("https://drive.google.com/file/d/1_RbWOTqdyBgv62AFhIgTkvqExa4g2S7f/view?usp=drivesdk","शेख सैफ़ नवाज समशेरआपले प्रमाणपत्र")</f>
        <v>शेख सैफ़ नवाज समशेरआपले प्रमाणपत्र</v>
      </c>
      <c r="AF426" s="2" t="s">
        <v>2955</v>
      </c>
    </row>
    <row r="427" spans="1:32" ht="12.75">
      <c r="A427" s="4">
        <v>44240.395615729169</v>
      </c>
      <c r="B427" s="2" t="s">
        <v>2956</v>
      </c>
      <c r="C427" s="8">
        <v>10</v>
      </c>
      <c r="D427" s="2" t="s">
        <v>2957</v>
      </c>
      <c r="E427" s="2" t="s">
        <v>2958</v>
      </c>
      <c r="F427" s="2" t="s">
        <v>355</v>
      </c>
      <c r="G427" s="2" t="s">
        <v>105</v>
      </c>
      <c r="H427" s="2">
        <v>2014</v>
      </c>
      <c r="I427" s="2" t="s">
        <v>106</v>
      </c>
      <c r="J427" s="2" t="s">
        <v>38</v>
      </c>
      <c r="K427" s="2" t="s">
        <v>46</v>
      </c>
      <c r="L427" s="2" t="s">
        <v>278</v>
      </c>
      <c r="M427" s="2" t="s">
        <v>165</v>
      </c>
      <c r="N427" s="2" t="s">
        <v>63</v>
      </c>
      <c r="O427" s="2" t="s">
        <v>75</v>
      </c>
      <c r="P427" s="2" t="s">
        <v>76</v>
      </c>
      <c r="Q427" s="2" t="s">
        <v>45</v>
      </c>
      <c r="R427" s="2" t="s">
        <v>64</v>
      </c>
      <c r="S427" s="2" t="s">
        <v>93</v>
      </c>
      <c r="T427" s="2" t="s">
        <v>79</v>
      </c>
      <c r="U427" s="2" t="s">
        <v>110</v>
      </c>
      <c r="V427" s="2" t="s">
        <v>95</v>
      </c>
      <c r="W427" s="2" t="s">
        <v>37</v>
      </c>
      <c r="X427" s="2" t="s">
        <v>82</v>
      </c>
      <c r="Y427" s="2" t="s">
        <v>93</v>
      </c>
      <c r="Z427" s="2" t="s">
        <v>53</v>
      </c>
      <c r="AA427" s="2" t="s">
        <v>123</v>
      </c>
      <c r="AB427" s="2" t="s">
        <v>2959</v>
      </c>
      <c r="AC427" s="2" t="s">
        <v>2960</v>
      </c>
      <c r="AD427" s="6" t="s">
        <v>2961</v>
      </c>
      <c r="AE427" s="7" t="str">
        <f>HYPERLINK("https://drive.google.com/file/d/1tQORuqkuWIOep4pZOSrDSE0eaaIRy9Vn/view?usp=drivesdk","Aditya bapuSaheb shindआपले प्रमाणपत्र")</f>
        <v>Aditya bapuSaheb shindआपले प्रमाणपत्र</v>
      </c>
      <c r="AF427" s="2" t="s">
        <v>2962</v>
      </c>
    </row>
    <row r="428" spans="1:32" ht="12.75">
      <c r="A428" s="4">
        <v>44240.396494548608</v>
      </c>
      <c r="B428" s="2" t="s">
        <v>2963</v>
      </c>
      <c r="C428" s="8">
        <v>18</v>
      </c>
      <c r="D428" s="2" t="s">
        <v>102</v>
      </c>
      <c r="E428" s="2" t="s">
        <v>2964</v>
      </c>
      <c r="F428" s="2" t="s">
        <v>104</v>
      </c>
      <c r="G428" s="2" t="s">
        <v>105</v>
      </c>
      <c r="H428" s="2">
        <v>2014</v>
      </c>
      <c r="I428" s="2" t="s">
        <v>37</v>
      </c>
      <c r="J428" s="2" t="s">
        <v>73</v>
      </c>
      <c r="K428" s="2" t="s">
        <v>39</v>
      </c>
      <c r="L428" s="2" t="s">
        <v>62</v>
      </c>
      <c r="M428" s="2" t="s">
        <v>165</v>
      </c>
      <c r="N428" s="2" t="s">
        <v>63</v>
      </c>
      <c r="O428" s="2" t="s">
        <v>43</v>
      </c>
      <c r="P428" s="2" t="s">
        <v>44</v>
      </c>
      <c r="Q428" s="2" t="s">
        <v>45</v>
      </c>
      <c r="R428" s="2" t="s">
        <v>64</v>
      </c>
      <c r="S428" s="2" t="s">
        <v>93</v>
      </c>
      <c r="T428" s="2" t="s">
        <v>94</v>
      </c>
      <c r="U428" s="2" t="s">
        <v>132</v>
      </c>
      <c r="V428" s="2" t="s">
        <v>95</v>
      </c>
      <c r="W428" s="2" t="s">
        <v>37</v>
      </c>
      <c r="X428" s="2" t="s">
        <v>148</v>
      </c>
      <c r="Y428" s="2" t="s">
        <v>52</v>
      </c>
      <c r="Z428" s="2" t="s">
        <v>149</v>
      </c>
      <c r="AA428" s="2" t="s">
        <v>54</v>
      </c>
      <c r="AB428" s="2" t="s">
        <v>2965</v>
      </c>
      <c r="AC428" s="2" t="s">
        <v>2966</v>
      </c>
      <c r="AD428" s="6" t="s">
        <v>2967</v>
      </c>
      <c r="AE428" s="7" t="str">
        <f>HYPERLINK("https://drive.google.com/file/d/1yKhtrdQ9PGQq-2OUhbORm_UfxCuy4NOK/view?usp=drivesdk","Marathiआपले प्रमाणपत्र")</f>
        <v>Marathiआपले प्रमाणपत्र</v>
      </c>
      <c r="AF428" s="2" t="s">
        <v>2968</v>
      </c>
    </row>
    <row r="429" spans="1:32" ht="12.75">
      <c r="A429" s="4">
        <v>44240.399978923611</v>
      </c>
      <c r="B429" s="2" t="s">
        <v>2969</v>
      </c>
      <c r="C429" s="8">
        <v>6</v>
      </c>
      <c r="D429" s="2" t="s">
        <v>2970</v>
      </c>
      <c r="E429" s="2" t="s">
        <v>2971</v>
      </c>
      <c r="F429" s="2" t="s">
        <v>355</v>
      </c>
      <c r="G429" s="2" t="s">
        <v>157</v>
      </c>
      <c r="H429" s="2">
        <v>2015</v>
      </c>
      <c r="I429" s="2" t="s">
        <v>106</v>
      </c>
      <c r="J429" s="2" t="s">
        <v>131</v>
      </c>
      <c r="K429" s="2" t="s">
        <v>81</v>
      </c>
      <c r="L429" s="2" t="s">
        <v>62</v>
      </c>
      <c r="M429" s="2" t="s">
        <v>107</v>
      </c>
      <c r="N429" s="2" t="s">
        <v>63</v>
      </c>
      <c r="O429" s="2" t="s">
        <v>92</v>
      </c>
      <c r="P429" s="2" t="s">
        <v>76</v>
      </c>
      <c r="Q429" s="2" t="s">
        <v>77</v>
      </c>
      <c r="R429" s="2" t="s">
        <v>109</v>
      </c>
      <c r="S429" s="2" t="s">
        <v>93</v>
      </c>
      <c r="T429" s="2" t="s">
        <v>94</v>
      </c>
      <c r="U429" s="2" t="s">
        <v>49</v>
      </c>
      <c r="V429" s="2" t="s">
        <v>95</v>
      </c>
      <c r="W429" s="2" t="s">
        <v>81</v>
      </c>
      <c r="X429" s="2" t="s">
        <v>148</v>
      </c>
      <c r="Y429" s="2" t="s">
        <v>206</v>
      </c>
      <c r="Z429" s="2" t="s">
        <v>53</v>
      </c>
      <c r="AA429" s="2" t="s">
        <v>54</v>
      </c>
      <c r="AB429" s="2" t="s">
        <v>2972</v>
      </c>
      <c r="AC429" s="2" t="s">
        <v>2973</v>
      </c>
      <c r="AD429" s="6" t="s">
        <v>2974</v>
      </c>
      <c r="AE429" s="7" t="str">
        <f>HYPERLINK("https://drive.google.com/file/d/14F5mpMEgQ-5Gpcfuxu3Og-xidfHu080R/view?usp=drivesdk","Sanjivani Ashok Abhangआपले प्रमाणपत्र")</f>
        <v>Sanjivani Ashok Abhangआपले प्रमाणपत्र</v>
      </c>
      <c r="AF429" s="2" t="s">
        <v>2975</v>
      </c>
    </row>
    <row r="430" spans="1:32" ht="12.75">
      <c r="A430" s="4">
        <v>44240.411419594908</v>
      </c>
      <c r="B430" s="2" t="s">
        <v>2976</v>
      </c>
      <c r="C430" s="8">
        <v>24</v>
      </c>
      <c r="D430" s="2" t="s">
        <v>2977</v>
      </c>
      <c r="E430" s="2" t="s">
        <v>2978</v>
      </c>
      <c r="F430" s="2" t="s">
        <v>104</v>
      </c>
      <c r="G430" s="2" t="s">
        <v>157</v>
      </c>
      <c r="H430" s="2">
        <v>2014</v>
      </c>
      <c r="I430" s="2" t="s">
        <v>37</v>
      </c>
      <c r="J430" s="2" t="s">
        <v>73</v>
      </c>
      <c r="K430" s="2" t="s">
        <v>39</v>
      </c>
      <c r="L430" s="2" t="s">
        <v>62</v>
      </c>
      <c r="M430" s="2" t="s">
        <v>41</v>
      </c>
      <c r="N430" s="2" t="s">
        <v>63</v>
      </c>
      <c r="O430" s="2" t="s">
        <v>43</v>
      </c>
      <c r="P430" s="2" t="s">
        <v>44</v>
      </c>
      <c r="Q430" s="2" t="s">
        <v>45</v>
      </c>
      <c r="R430" s="2" t="s">
        <v>81</v>
      </c>
      <c r="S430" s="2" t="s">
        <v>206</v>
      </c>
      <c r="T430" s="2" t="s">
        <v>94</v>
      </c>
      <c r="U430" s="2" t="s">
        <v>110</v>
      </c>
      <c r="V430" s="2" t="s">
        <v>50</v>
      </c>
      <c r="W430" s="2" t="s">
        <v>81</v>
      </c>
      <c r="X430" s="2" t="s">
        <v>51</v>
      </c>
      <c r="Y430" s="2" t="s">
        <v>52</v>
      </c>
      <c r="Z430" s="2" t="s">
        <v>53</v>
      </c>
      <c r="AA430" s="2" t="s">
        <v>54</v>
      </c>
      <c r="AB430" s="2" t="s">
        <v>2979</v>
      </c>
      <c r="AC430" s="2" t="s">
        <v>2980</v>
      </c>
      <c r="AD430" s="6" t="s">
        <v>2981</v>
      </c>
      <c r="AE430" s="7" t="str">
        <f>HYPERLINK("https://drive.google.com/file/d/1ccs856r72EFAnhDfd0yK3M6l2xrCX0UZ/view?usp=drivesdk","Amol Shivaji khemnarआपले प्रमाणपत्र")</f>
        <v>Amol Shivaji khemnarआपले प्रमाणपत्र</v>
      </c>
      <c r="AF430" s="2" t="s">
        <v>2982</v>
      </c>
    </row>
    <row r="431" spans="1:32" ht="12.75">
      <c r="A431" s="4">
        <v>44240.412025706013</v>
      </c>
      <c r="B431" s="2" t="s">
        <v>2983</v>
      </c>
      <c r="C431" s="8">
        <v>26</v>
      </c>
      <c r="D431" s="2" t="s">
        <v>2984</v>
      </c>
      <c r="E431" s="2" t="s">
        <v>2985</v>
      </c>
      <c r="F431" s="2" t="s">
        <v>104</v>
      </c>
      <c r="G431" s="2" t="s">
        <v>157</v>
      </c>
      <c r="H431" s="2">
        <v>2014</v>
      </c>
      <c r="I431" s="2" t="s">
        <v>37</v>
      </c>
      <c r="J431" s="2" t="s">
        <v>73</v>
      </c>
      <c r="K431" s="2" t="s">
        <v>39</v>
      </c>
      <c r="L431" s="2" t="s">
        <v>40</v>
      </c>
      <c r="M431" s="2" t="s">
        <v>41</v>
      </c>
      <c r="N431" s="2" t="s">
        <v>108</v>
      </c>
      <c r="O431" s="2" t="s">
        <v>43</v>
      </c>
      <c r="P431" s="2" t="s">
        <v>44</v>
      </c>
      <c r="Q431" s="2" t="s">
        <v>45</v>
      </c>
      <c r="R431" s="2" t="s">
        <v>81</v>
      </c>
      <c r="S431" s="2" t="s">
        <v>206</v>
      </c>
      <c r="T431" s="2" t="s">
        <v>94</v>
      </c>
      <c r="U431" s="2" t="s">
        <v>110</v>
      </c>
      <c r="V431" s="2" t="s">
        <v>50</v>
      </c>
      <c r="W431" s="2" t="s">
        <v>81</v>
      </c>
      <c r="X431" s="2" t="s">
        <v>51</v>
      </c>
      <c r="Y431" s="2" t="s">
        <v>52</v>
      </c>
      <c r="Z431" s="2" t="s">
        <v>53</v>
      </c>
      <c r="AA431" s="2" t="s">
        <v>54</v>
      </c>
      <c r="AB431" s="2" t="s">
        <v>2986</v>
      </c>
      <c r="AC431" s="2" t="s">
        <v>2987</v>
      </c>
      <c r="AD431" s="6" t="s">
        <v>2988</v>
      </c>
      <c r="AE431" s="7" t="str">
        <f>HYPERLINK("https://drive.google.com/file/d/1DDzjq3LwMcGSWk6A7nuSIeAqLE-I1iwP/view?usp=drivesdk","प्रियांका विनोद बाबरआपले प्रमाणपत्र")</f>
        <v>प्रियांका विनोद बाबरआपले प्रमाणपत्र</v>
      </c>
      <c r="AF431" s="2" t="s">
        <v>2989</v>
      </c>
    </row>
    <row r="432" spans="1:32" ht="12.75">
      <c r="A432" s="4">
        <v>44240.416622418983</v>
      </c>
      <c r="B432" s="2" t="s">
        <v>2990</v>
      </c>
      <c r="C432" s="8">
        <v>26</v>
      </c>
      <c r="D432" s="2" t="s">
        <v>2991</v>
      </c>
      <c r="E432" s="2" t="s">
        <v>2992</v>
      </c>
      <c r="F432" s="2" t="s">
        <v>104</v>
      </c>
      <c r="G432" s="2" t="s">
        <v>105</v>
      </c>
      <c r="H432" s="2">
        <v>2014</v>
      </c>
      <c r="I432" s="2" t="s">
        <v>37</v>
      </c>
      <c r="J432" s="2" t="s">
        <v>73</v>
      </c>
      <c r="K432" s="2" t="s">
        <v>39</v>
      </c>
      <c r="L432" s="2" t="s">
        <v>40</v>
      </c>
      <c r="M432" s="2" t="s">
        <v>41</v>
      </c>
      <c r="N432" s="2" t="s">
        <v>63</v>
      </c>
      <c r="O432" s="2" t="s">
        <v>43</v>
      </c>
      <c r="P432" s="2" t="s">
        <v>44</v>
      </c>
      <c r="Q432" s="2" t="s">
        <v>45</v>
      </c>
      <c r="R432" s="2" t="s">
        <v>81</v>
      </c>
      <c r="S432" s="2" t="s">
        <v>206</v>
      </c>
      <c r="T432" s="2" t="s">
        <v>94</v>
      </c>
      <c r="U432" s="2" t="s">
        <v>110</v>
      </c>
      <c r="V432" s="2" t="s">
        <v>50</v>
      </c>
      <c r="W432" s="2" t="s">
        <v>81</v>
      </c>
      <c r="X432" s="2" t="s">
        <v>51</v>
      </c>
      <c r="Y432" s="2" t="s">
        <v>52</v>
      </c>
      <c r="Z432" s="2" t="s">
        <v>53</v>
      </c>
      <c r="AA432" s="2" t="s">
        <v>54</v>
      </c>
      <c r="AB432" s="2" t="s">
        <v>2993</v>
      </c>
      <c r="AC432" s="2" t="s">
        <v>2994</v>
      </c>
      <c r="AD432" s="6" t="s">
        <v>2995</v>
      </c>
      <c r="AE432" s="7" t="str">
        <f>HYPERLINK("https://drive.google.com/file/d/1tfQlhX4mQsry9LslvKQWTzz7ke01mBeF/view?usp=drivesdk","Kale Akshada Dnyandeoआपले प्रमाणपत्र")</f>
        <v>Kale Akshada Dnyandeoआपले प्रमाणपत्र</v>
      </c>
      <c r="AF432" s="2" t="s">
        <v>2996</v>
      </c>
    </row>
    <row r="433" spans="1:32" ht="12.75">
      <c r="A433" s="4">
        <v>44240.419140648148</v>
      </c>
      <c r="B433" s="2" t="s">
        <v>2997</v>
      </c>
      <c r="C433" s="8">
        <v>26</v>
      </c>
      <c r="D433" s="2" t="s">
        <v>2998</v>
      </c>
      <c r="E433" s="2" t="s">
        <v>2999</v>
      </c>
      <c r="F433" s="2" t="s">
        <v>104</v>
      </c>
      <c r="G433" s="2" t="s">
        <v>105</v>
      </c>
      <c r="H433" s="2">
        <v>2014</v>
      </c>
      <c r="I433" s="2" t="s">
        <v>37</v>
      </c>
      <c r="J433" s="2" t="s">
        <v>73</v>
      </c>
      <c r="K433" s="2" t="s">
        <v>39</v>
      </c>
      <c r="L433" s="2" t="s">
        <v>40</v>
      </c>
      <c r="M433" s="2" t="s">
        <v>41</v>
      </c>
      <c r="N433" s="2" t="s">
        <v>431</v>
      </c>
      <c r="O433" s="2" t="s">
        <v>43</v>
      </c>
      <c r="P433" s="2" t="s">
        <v>44</v>
      </c>
      <c r="Q433" s="2" t="s">
        <v>45</v>
      </c>
      <c r="R433" s="2" t="s">
        <v>81</v>
      </c>
      <c r="S433" s="2" t="s">
        <v>206</v>
      </c>
      <c r="T433" s="2" t="s">
        <v>94</v>
      </c>
      <c r="U433" s="2" t="s">
        <v>110</v>
      </c>
      <c r="V433" s="2" t="s">
        <v>50</v>
      </c>
      <c r="W433" s="2" t="s">
        <v>81</v>
      </c>
      <c r="X433" s="2" t="s">
        <v>51</v>
      </c>
      <c r="Y433" s="2" t="s">
        <v>52</v>
      </c>
      <c r="Z433" s="2" t="s">
        <v>53</v>
      </c>
      <c r="AA433" s="2" t="s">
        <v>54</v>
      </c>
      <c r="AB433" s="2" t="s">
        <v>3000</v>
      </c>
      <c r="AC433" s="2" t="s">
        <v>3001</v>
      </c>
      <c r="AD433" s="6" t="s">
        <v>3002</v>
      </c>
      <c r="AE433" s="7" t="str">
        <f>HYPERLINK("https://drive.google.com/file/d/1xUFfyGALDCHg0xDz8O8IJ3PegrMjmakd/view?usp=drivesdk","ऋतुजा दिलीप शेटे आपले प्रमाणपत्र")</f>
        <v>ऋतुजा दिलीप शेटे आपले प्रमाणपत्र</v>
      </c>
      <c r="AF433" s="2" t="s">
        <v>3003</v>
      </c>
    </row>
    <row r="434" spans="1:32" ht="12.75">
      <c r="A434" s="4">
        <v>44240.424207013886</v>
      </c>
      <c r="B434" s="2" t="s">
        <v>3004</v>
      </c>
      <c r="C434" s="8">
        <v>26</v>
      </c>
      <c r="D434" s="2" t="s">
        <v>3005</v>
      </c>
      <c r="E434" s="2" t="s">
        <v>952</v>
      </c>
      <c r="F434" s="2" t="s">
        <v>104</v>
      </c>
      <c r="G434" s="2" t="s">
        <v>105</v>
      </c>
      <c r="H434" s="2">
        <v>2014</v>
      </c>
      <c r="I434" s="2" t="s">
        <v>37</v>
      </c>
      <c r="J434" s="2" t="s">
        <v>73</v>
      </c>
      <c r="K434" s="2" t="s">
        <v>39</v>
      </c>
      <c r="L434" s="2" t="s">
        <v>40</v>
      </c>
      <c r="M434" s="2" t="s">
        <v>41</v>
      </c>
      <c r="N434" s="2" t="s">
        <v>108</v>
      </c>
      <c r="O434" s="2" t="s">
        <v>43</v>
      </c>
      <c r="P434" s="2" t="s">
        <v>44</v>
      </c>
      <c r="Q434" s="2" t="s">
        <v>45</v>
      </c>
      <c r="R434" s="2" t="s">
        <v>81</v>
      </c>
      <c r="S434" s="2" t="s">
        <v>206</v>
      </c>
      <c r="T434" s="2" t="s">
        <v>94</v>
      </c>
      <c r="U434" s="2" t="s">
        <v>110</v>
      </c>
      <c r="V434" s="2" t="s">
        <v>50</v>
      </c>
      <c r="W434" s="2" t="s">
        <v>81</v>
      </c>
      <c r="X434" s="2" t="s">
        <v>51</v>
      </c>
      <c r="Y434" s="2" t="s">
        <v>52</v>
      </c>
      <c r="Z434" s="2" t="s">
        <v>53</v>
      </c>
      <c r="AA434" s="2" t="s">
        <v>54</v>
      </c>
      <c r="AB434" s="2" t="s">
        <v>2158</v>
      </c>
      <c r="AC434" s="2" t="s">
        <v>3006</v>
      </c>
      <c r="AD434" s="6" t="s">
        <v>3007</v>
      </c>
      <c r="AE434" s="7" t="str">
        <f>HYPERLINK("https://drive.google.com/file/d/1a2ZJ8D6_k9Fpq6WS_6qBx8g2473VUzqr/view?usp=drivesdk","Sohel ayubbhai sayyadआपले प्रमाणपत्र")</f>
        <v>Sohel ayubbhai sayyadआपले प्रमाणपत्र</v>
      </c>
      <c r="AF434" s="2" t="s">
        <v>3008</v>
      </c>
    </row>
    <row r="435" spans="1:32" ht="12.75">
      <c r="A435" s="4">
        <v>44240.426211180558</v>
      </c>
      <c r="B435" s="2" t="s">
        <v>3009</v>
      </c>
      <c r="C435" s="8">
        <v>18</v>
      </c>
      <c r="D435" s="2" t="s">
        <v>3010</v>
      </c>
      <c r="E435" s="2" t="s">
        <v>1631</v>
      </c>
      <c r="F435" s="2" t="s">
        <v>104</v>
      </c>
      <c r="G435" s="2" t="s">
        <v>105</v>
      </c>
      <c r="H435" s="2">
        <v>2013</v>
      </c>
      <c r="I435" s="2" t="s">
        <v>37</v>
      </c>
      <c r="J435" s="2" t="s">
        <v>131</v>
      </c>
      <c r="K435" s="2" t="s">
        <v>46</v>
      </c>
      <c r="L435" s="2" t="s">
        <v>40</v>
      </c>
      <c r="M435" s="2" t="s">
        <v>41</v>
      </c>
      <c r="N435" s="2" t="s">
        <v>63</v>
      </c>
      <c r="O435" s="2" t="s">
        <v>75</v>
      </c>
      <c r="P435" s="2" t="s">
        <v>44</v>
      </c>
      <c r="Q435" s="2" t="s">
        <v>363</v>
      </c>
      <c r="R435" s="2" t="s">
        <v>81</v>
      </c>
      <c r="S435" s="2" t="s">
        <v>78</v>
      </c>
      <c r="T435" s="2" t="s">
        <v>94</v>
      </c>
      <c r="U435" s="2" t="s">
        <v>49</v>
      </c>
      <c r="V435" s="2" t="s">
        <v>95</v>
      </c>
      <c r="W435" s="2" t="s">
        <v>106</v>
      </c>
      <c r="X435" s="2" t="s">
        <v>51</v>
      </c>
      <c r="Y435" s="2" t="s">
        <v>52</v>
      </c>
      <c r="Z435" s="2" t="s">
        <v>53</v>
      </c>
      <c r="AA435" s="2" t="s">
        <v>54</v>
      </c>
      <c r="AB435" s="2" t="s">
        <v>3011</v>
      </c>
      <c r="AC435" s="2" t="s">
        <v>3012</v>
      </c>
      <c r="AD435" s="6" t="s">
        <v>3013</v>
      </c>
      <c r="AE435" s="7" t="str">
        <f>HYPERLINK("https://drive.google.com/file/d/1KrQeQiXLMXlXUH__tTgHL1L4vEPVw2uq/view?usp=drivesdk","JUBER SHAIKHआपले प्रमाणपत्र")</f>
        <v>JUBER SHAIKHआपले प्रमाणपत्र</v>
      </c>
      <c r="AF435" s="2" t="s">
        <v>3014</v>
      </c>
    </row>
    <row r="436" spans="1:32" ht="12.75">
      <c r="A436" s="4">
        <v>44240.427653668987</v>
      </c>
      <c r="B436" s="2" t="s">
        <v>3015</v>
      </c>
      <c r="C436" s="8">
        <v>24</v>
      </c>
      <c r="D436" s="2" t="s">
        <v>3016</v>
      </c>
      <c r="E436" s="2" t="s">
        <v>3017</v>
      </c>
      <c r="F436" s="2" t="s">
        <v>104</v>
      </c>
      <c r="G436" s="2" t="s">
        <v>157</v>
      </c>
      <c r="H436" s="2">
        <v>2014</v>
      </c>
      <c r="I436" s="2" t="s">
        <v>37</v>
      </c>
      <c r="J436" s="2" t="s">
        <v>73</v>
      </c>
      <c r="K436" s="2" t="s">
        <v>39</v>
      </c>
      <c r="L436" s="2" t="s">
        <v>62</v>
      </c>
      <c r="M436" s="2" t="s">
        <v>41</v>
      </c>
      <c r="N436" s="2" t="s">
        <v>63</v>
      </c>
      <c r="O436" s="2" t="s">
        <v>43</v>
      </c>
      <c r="P436" s="2" t="s">
        <v>44</v>
      </c>
      <c r="Q436" s="2" t="s">
        <v>45</v>
      </c>
      <c r="R436" s="2" t="s">
        <v>81</v>
      </c>
      <c r="S436" s="2" t="s">
        <v>206</v>
      </c>
      <c r="T436" s="2" t="s">
        <v>94</v>
      </c>
      <c r="U436" s="2" t="s">
        <v>110</v>
      </c>
      <c r="V436" s="2" t="s">
        <v>50</v>
      </c>
      <c r="W436" s="2" t="s">
        <v>81</v>
      </c>
      <c r="X436" s="2" t="s">
        <v>51</v>
      </c>
      <c r="Y436" s="2" t="s">
        <v>52</v>
      </c>
      <c r="Z436" s="2" t="s">
        <v>53</v>
      </c>
      <c r="AA436" s="2" t="s">
        <v>54</v>
      </c>
      <c r="AB436" s="2" t="s">
        <v>3018</v>
      </c>
      <c r="AC436" s="2" t="s">
        <v>3019</v>
      </c>
      <c r="AD436" s="6" t="s">
        <v>3020</v>
      </c>
      <c r="AE436" s="7" t="str">
        <f>HYPERLINK("https://drive.google.com/file/d/1ZMEgXpIywKQIwCWtZmsj5pWBiXg0PX_Z/view?usp=drivesdk","किरण दत्तात्रय गाडेकरआपले प्रमाणपत्र")</f>
        <v>किरण दत्तात्रय गाडेकरआपले प्रमाणपत्र</v>
      </c>
      <c r="AF436" s="2" t="s">
        <v>3021</v>
      </c>
    </row>
    <row r="437" spans="1:32" ht="12.75">
      <c r="A437" s="4">
        <v>44240.428310381947</v>
      </c>
      <c r="B437" s="2" t="s">
        <v>3022</v>
      </c>
      <c r="C437" s="8">
        <v>26</v>
      </c>
      <c r="D437" s="2" t="s">
        <v>3023</v>
      </c>
      <c r="E437" s="2" t="s">
        <v>3024</v>
      </c>
      <c r="F437" s="2" t="s">
        <v>104</v>
      </c>
      <c r="G437" s="2" t="s">
        <v>105</v>
      </c>
      <c r="H437" s="2">
        <v>2014</v>
      </c>
      <c r="I437" s="2" t="s">
        <v>37</v>
      </c>
      <c r="J437" s="2" t="s">
        <v>73</v>
      </c>
      <c r="K437" s="2" t="s">
        <v>39</v>
      </c>
      <c r="L437" s="2" t="s">
        <v>40</v>
      </c>
      <c r="M437" s="2" t="s">
        <v>41</v>
      </c>
      <c r="N437" s="2" t="s">
        <v>431</v>
      </c>
      <c r="O437" s="2" t="s">
        <v>43</v>
      </c>
      <c r="P437" s="2" t="s">
        <v>44</v>
      </c>
      <c r="Q437" s="2" t="s">
        <v>45</v>
      </c>
      <c r="R437" s="2" t="s">
        <v>81</v>
      </c>
      <c r="S437" s="2" t="s">
        <v>206</v>
      </c>
      <c r="T437" s="2" t="s">
        <v>94</v>
      </c>
      <c r="U437" s="2" t="s">
        <v>110</v>
      </c>
      <c r="V437" s="2" t="s">
        <v>50</v>
      </c>
      <c r="W437" s="2" t="s">
        <v>81</v>
      </c>
      <c r="X437" s="2" t="s">
        <v>51</v>
      </c>
      <c r="Y437" s="2" t="s">
        <v>52</v>
      </c>
      <c r="Z437" s="2" t="s">
        <v>53</v>
      </c>
      <c r="AA437" s="2" t="s">
        <v>54</v>
      </c>
      <c r="AB437" s="2" t="s">
        <v>3025</v>
      </c>
      <c r="AC437" s="2" t="s">
        <v>3026</v>
      </c>
      <c r="AD437" s="6" t="s">
        <v>3027</v>
      </c>
      <c r="AE437" s="7" t="str">
        <f>HYPERLINK("https://drive.google.com/file/d/1QHIHhWcJzvIlaa_w_XDZbJYH0ip-I4mc/view?usp=drivesdk","RAHUL HARISHCHANDRA ANANDKARआपले प्रमाणपत्र")</f>
        <v>RAHUL HARISHCHANDRA ANANDKARआपले प्रमाणपत्र</v>
      </c>
      <c r="AF437" s="2" t="s">
        <v>3028</v>
      </c>
    </row>
    <row r="438" spans="1:32" ht="12.75">
      <c r="A438" s="4">
        <v>44240.429775532408</v>
      </c>
      <c r="B438" s="2" t="s">
        <v>3029</v>
      </c>
      <c r="C438" s="8">
        <v>26</v>
      </c>
      <c r="D438" s="2" t="s">
        <v>3030</v>
      </c>
      <c r="E438" s="2" t="s">
        <v>3031</v>
      </c>
      <c r="F438" s="2" t="s">
        <v>104</v>
      </c>
      <c r="G438" s="2" t="s">
        <v>157</v>
      </c>
      <c r="H438" s="2">
        <v>2014</v>
      </c>
      <c r="I438" s="2" t="s">
        <v>37</v>
      </c>
      <c r="J438" s="2" t="s">
        <v>73</v>
      </c>
      <c r="K438" s="2" t="s">
        <v>39</v>
      </c>
      <c r="L438" s="2" t="s">
        <v>40</v>
      </c>
      <c r="M438" s="2" t="s">
        <v>41</v>
      </c>
      <c r="N438" s="2" t="s">
        <v>63</v>
      </c>
      <c r="O438" s="2" t="s">
        <v>43</v>
      </c>
      <c r="P438" s="2" t="s">
        <v>44</v>
      </c>
      <c r="Q438" s="2" t="s">
        <v>45</v>
      </c>
      <c r="R438" s="2" t="s">
        <v>81</v>
      </c>
      <c r="S438" s="2" t="s">
        <v>206</v>
      </c>
      <c r="T438" s="2" t="s">
        <v>94</v>
      </c>
      <c r="U438" s="2" t="s">
        <v>110</v>
      </c>
      <c r="V438" s="2" t="s">
        <v>50</v>
      </c>
      <c r="W438" s="2" t="s">
        <v>46</v>
      </c>
      <c r="X438" s="2" t="s">
        <v>51</v>
      </c>
      <c r="Y438" s="2" t="s">
        <v>52</v>
      </c>
      <c r="Z438" s="2" t="s">
        <v>53</v>
      </c>
      <c r="AA438" s="2" t="s">
        <v>54</v>
      </c>
      <c r="AB438" s="2" t="s">
        <v>3032</v>
      </c>
      <c r="AC438" s="2" t="s">
        <v>3033</v>
      </c>
      <c r="AD438" s="6" t="s">
        <v>3034</v>
      </c>
      <c r="AE438" s="7" t="str">
        <f>HYPERLINK("https://drive.google.com/file/d/1kU_LkGkt45HnZy0zi8mj0N9ghi8uHMpD/view?usp=drivesdk","तुषार दिलीप मेहेत्रेआपले प्रमाणपत्र")</f>
        <v>तुषार दिलीप मेहेत्रेआपले प्रमाणपत्र</v>
      </c>
      <c r="AF438" s="2" t="s">
        <v>3035</v>
      </c>
    </row>
    <row r="439" spans="1:32" ht="12.75">
      <c r="A439" s="4">
        <v>44240.438408379632</v>
      </c>
      <c r="B439" s="2" t="s">
        <v>3036</v>
      </c>
      <c r="C439" s="8">
        <v>34</v>
      </c>
      <c r="D439" s="2" t="s">
        <v>3037</v>
      </c>
      <c r="E439" s="2" t="s">
        <v>3038</v>
      </c>
      <c r="F439" s="2" t="s">
        <v>355</v>
      </c>
      <c r="G439" s="2" t="s">
        <v>157</v>
      </c>
      <c r="H439" s="2">
        <v>2014</v>
      </c>
      <c r="I439" s="2" t="s">
        <v>37</v>
      </c>
      <c r="J439" s="2" t="s">
        <v>73</v>
      </c>
      <c r="K439" s="2" t="s">
        <v>39</v>
      </c>
      <c r="L439" s="2" t="s">
        <v>40</v>
      </c>
      <c r="M439" s="2" t="s">
        <v>41</v>
      </c>
      <c r="N439" s="2" t="s">
        <v>42</v>
      </c>
      <c r="O439" s="2" t="s">
        <v>43</v>
      </c>
      <c r="P439" s="2" t="s">
        <v>44</v>
      </c>
      <c r="Q439" s="2" t="s">
        <v>45</v>
      </c>
      <c r="R439" s="2" t="s">
        <v>64</v>
      </c>
      <c r="S439" s="2" t="s">
        <v>47</v>
      </c>
      <c r="T439" s="2" t="s">
        <v>48</v>
      </c>
      <c r="U439" s="2" t="s">
        <v>110</v>
      </c>
      <c r="V439" s="2" t="s">
        <v>50</v>
      </c>
      <c r="W439" s="2" t="s">
        <v>37</v>
      </c>
      <c r="X439" s="2" t="s">
        <v>51</v>
      </c>
      <c r="Y439" s="2" t="s">
        <v>52</v>
      </c>
      <c r="Z439" s="2" t="s">
        <v>53</v>
      </c>
      <c r="AA439" s="2" t="s">
        <v>54</v>
      </c>
      <c r="AB439" s="2" t="s">
        <v>3039</v>
      </c>
      <c r="AC439" s="2" t="s">
        <v>3040</v>
      </c>
      <c r="AD439" s="6" t="s">
        <v>3041</v>
      </c>
      <c r="AE439" s="7" t="str">
        <f>HYPERLINK("https://drive.google.com/file/d/1uStYVzOyfzf0JluR_Hm4lc70G5LrvCww/view?usp=drivesdk","Supriya Ingaleआपले प्रमाणपत्र")</f>
        <v>Supriya Ingaleआपले प्रमाणपत्र</v>
      </c>
      <c r="AF439" s="2" t="s">
        <v>3042</v>
      </c>
    </row>
    <row r="440" spans="1:32" ht="12.75">
      <c r="A440" s="4">
        <v>44240.438637118059</v>
      </c>
      <c r="B440" s="2" t="s">
        <v>3043</v>
      </c>
      <c r="C440" s="8">
        <v>26</v>
      </c>
      <c r="D440" s="2" t="s">
        <v>3044</v>
      </c>
      <c r="E440" s="2" t="s">
        <v>3045</v>
      </c>
      <c r="F440" s="2" t="s">
        <v>104</v>
      </c>
      <c r="G440" s="2" t="s">
        <v>105</v>
      </c>
      <c r="H440" s="2">
        <v>2014</v>
      </c>
      <c r="I440" s="2" t="s">
        <v>37</v>
      </c>
      <c r="J440" s="2" t="s">
        <v>73</v>
      </c>
      <c r="K440" s="2" t="s">
        <v>39</v>
      </c>
      <c r="L440" s="2" t="s">
        <v>40</v>
      </c>
      <c r="M440" s="2" t="s">
        <v>41</v>
      </c>
      <c r="N440" s="2" t="s">
        <v>431</v>
      </c>
      <c r="O440" s="2" t="s">
        <v>43</v>
      </c>
      <c r="P440" s="2" t="s">
        <v>44</v>
      </c>
      <c r="Q440" s="2" t="s">
        <v>45</v>
      </c>
      <c r="R440" s="2" t="s">
        <v>81</v>
      </c>
      <c r="S440" s="2" t="s">
        <v>93</v>
      </c>
      <c r="T440" s="2" t="s">
        <v>94</v>
      </c>
      <c r="U440" s="2" t="s">
        <v>110</v>
      </c>
      <c r="V440" s="2" t="s">
        <v>50</v>
      </c>
      <c r="W440" s="2" t="s">
        <v>81</v>
      </c>
      <c r="X440" s="2" t="s">
        <v>51</v>
      </c>
      <c r="Y440" s="2" t="s">
        <v>52</v>
      </c>
      <c r="Z440" s="2" t="s">
        <v>53</v>
      </c>
      <c r="AA440" s="2" t="s">
        <v>54</v>
      </c>
      <c r="AB440" s="2" t="s">
        <v>3046</v>
      </c>
      <c r="AC440" s="2" t="s">
        <v>3047</v>
      </c>
      <c r="AD440" s="6" t="s">
        <v>3048</v>
      </c>
      <c r="AE440" s="7" t="str">
        <f>HYPERLINK("https://drive.google.com/file/d/1iSfohGn-2g39qgyglqCTtDPJr8lhc2OB/view?usp=drivesdk","Sakshi balasaheb nimseआपले प्रमाणपत्र")</f>
        <v>Sakshi balasaheb nimseआपले प्रमाणपत्र</v>
      </c>
      <c r="AF440" s="2" t="s">
        <v>3049</v>
      </c>
    </row>
    <row r="441" spans="1:32" ht="12.75">
      <c r="A441" s="4">
        <v>44240.440865254626</v>
      </c>
      <c r="B441" s="2" t="s">
        <v>3050</v>
      </c>
      <c r="C441" s="8">
        <v>24</v>
      </c>
      <c r="D441" s="2" t="s">
        <v>3051</v>
      </c>
      <c r="E441" s="2" t="s">
        <v>3052</v>
      </c>
      <c r="F441" s="2" t="s">
        <v>72</v>
      </c>
      <c r="G441" s="2" t="s">
        <v>105</v>
      </c>
      <c r="H441" s="2">
        <v>2014</v>
      </c>
      <c r="I441" s="2" t="s">
        <v>81</v>
      </c>
      <c r="J441" s="2" t="s">
        <v>73</v>
      </c>
      <c r="K441" s="2" t="s">
        <v>39</v>
      </c>
      <c r="L441" s="2" t="s">
        <v>40</v>
      </c>
      <c r="M441" s="2" t="s">
        <v>41</v>
      </c>
      <c r="N441" s="2" t="s">
        <v>63</v>
      </c>
      <c r="O441" s="2" t="s">
        <v>43</v>
      </c>
      <c r="P441" s="2" t="s">
        <v>44</v>
      </c>
      <c r="Q441" s="2" t="s">
        <v>45</v>
      </c>
      <c r="R441" s="2" t="s">
        <v>81</v>
      </c>
      <c r="S441" s="2" t="s">
        <v>206</v>
      </c>
      <c r="T441" s="2" t="s">
        <v>94</v>
      </c>
      <c r="U441" s="2" t="s">
        <v>110</v>
      </c>
      <c r="V441" s="2" t="s">
        <v>50</v>
      </c>
      <c r="W441" s="2" t="s">
        <v>81</v>
      </c>
      <c r="X441" s="2" t="s">
        <v>51</v>
      </c>
      <c r="Y441" s="2" t="s">
        <v>52</v>
      </c>
      <c r="Z441" s="2" t="s">
        <v>53</v>
      </c>
      <c r="AA441" s="2" t="s">
        <v>54</v>
      </c>
      <c r="AB441" s="2" t="s">
        <v>392</v>
      </c>
      <c r="AC441" s="2" t="s">
        <v>3053</v>
      </c>
      <c r="AD441" s="6" t="s">
        <v>3054</v>
      </c>
      <c r="AE441" s="7" t="str">
        <f>HYPERLINK("https://drive.google.com/file/d/17YMGdu2l7VzgJJEAVwWRpk5FMRwj1h7z/view?usp=drivesdk","Bramhane Divya Balasaheb आपले प्रमाणपत्र")</f>
        <v>Bramhane Divya Balasaheb आपले प्रमाणपत्र</v>
      </c>
      <c r="AF441" s="2" t="s">
        <v>3055</v>
      </c>
    </row>
    <row r="442" spans="1:32" ht="12.75">
      <c r="A442" s="4">
        <v>44240.450629756946</v>
      </c>
      <c r="B442" s="2" t="s">
        <v>3056</v>
      </c>
      <c r="C442" s="8">
        <v>30</v>
      </c>
      <c r="D442" s="2" t="s">
        <v>3057</v>
      </c>
      <c r="E442" s="2" t="s">
        <v>3058</v>
      </c>
      <c r="F442" s="2" t="s">
        <v>72</v>
      </c>
      <c r="G442" s="2" t="s">
        <v>105</v>
      </c>
      <c r="H442" s="2">
        <v>2014</v>
      </c>
      <c r="I442" s="2" t="s">
        <v>37</v>
      </c>
      <c r="J442" s="2" t="s">
        <v>73</v>
      </c>
      <c r="K442" s="2" t="s">
        <v>39</v>
      </c>
      <c r="L442" s="2" t="s">
        <v>40</v>
      </c>
      <c r="M442" s="2" t="s">
        <v>41</v>
      </c>
      <c r="N442" s="2" t="s">
        <v>42</v>
      </c>
      <c r="O442" s="2" t="s">
        <v>43</v>
      </c>
      <c r="P442" s="2" t="s">
        <v>44</v>
      </c>
      <c r="Q442" s="2" t="s">
        <v>45</v>
      </c>
      <c r="R442" s="2" t="s">
        <v>81</v>
      </c>
      <c r="S442" s="2" t="s">
        <v>206</v>
      </c>
      <c r="T442" s="2" t="s">
        <v>48</v>
      </c>
      <c r="U442" s="2" t="s">
        <v>110</v>
      </c>
      <c r="V442" s="2" t="s">
        <v>50</v>
      </c>
      <c r="W442" s="2" t="s">
        <v>81</v>
      </c>
      <c r="X442" s="2" t="s">
        <v>51</v>
      </c>
      <c r="Y442" s="2" t="s">
        <v>52</v>
      </c>
      <c r="Z442" s="2" t="s">
        <v>53</v>
      </c>
      <c r="AA442" s="2" t="s">
        <v>54</v>
      </c>
      <c r="AB442" s="2" t="s">
        <v>3059</v>
      </c>
      <c r="AC442" s="2" t="s">
        <v>3060</v>
      </c>
      <c r="AD442" s="6" t="s">
        <v>3061</v>
      </c>
      <c r="AE442" s="7" t="str">
        <f>HYPERLINK("https://drive.google.com/file/d/1NCLqNcSo31zhoX4T5SZxf9OegGDH0vmX/view?usp=drivesdk","विकास अर्जून चोळकेआपले प्रमाणपत्र")</f>
        <v>विकास अर्जून चोळकेआपले प्रमाणपत्र</v>
      </c>
      <c r="AF442" s="2" t="s">
        <v>3062</v>
      </c>
    </row>
    <row r="443" spans="1:32" ht="12.75">
      <c r="A443" s="4">
        <v>44240.453127523149</v>
      </c>
      <c r="B443" s="2" t="s">
        <v>3063</v>
      </c>
      <c r="C443" s="8">
        <v>26</v>
      </c>
      <c r="D443" s="2" t="s">
        <v>3064</v>
      </c>
      <c r="E443" s="2" t="s">
        <v>3065</v>
      </c>
      <c r="F443" s="2" t="s">
        <v>104</v>
      </c>
      <c r="G443" s="2" t="s">
        <v>105</v>
      </c>
      <c r="H443" s="2">
        <v>2014</v>
      </c>
      <c r="I443" s="2" t="s">
        <v>37</v>
      </c>
      <c r="J443" s="2" t="s">
        <v>73</v>
      </c>
      <c r="K443" s="2" t="s">
        <v>39</v>
      </c>
      <c r="L443" s="2" t="s">
        <v>62</v>
      </c>
      <c r="M443" s="2" t="s">
        <v>41</v>
      </c>
      <c r="N443" s="2" t="s">
        <v>42</v>
      </c>
      <c r="O443" s="2" t="s">
        <v>43</v>
      </c>
      <c r="P443" s="2" t="s">
        <v>44</v>
      </c>
      <c r="Q443" s="2" t="s">
        <v>45</v>
      </c>
      <c r="R443" s="2" t="s">
        <v>81</v>
      </c>
      <c r="S443" s="2" t="s">
        <v>206</v>
      </c>
      <c r="T443" s="2" t="s">
        <v>94</v>
      </c>
      <c r="U443" s="2" t="s">
        <v>110</v>
      </c>
      <c r="V443" s="2" t="s">
        <v>50</v>
      </c>
      <c r="W443" s="2" t="s">
        <v>81</v>
      </c>
      <c r="X443" s="2" t="s">
        <v>51</v>
      </c>
      <c r="Y443" s="2" t="s">
        <v>52</v>
      </c>
      <c r="Z443" s="2" t="s">
        <v>53</v>
      </c>
      <c r="AA443" s="2" t="s">
        <v>54</v>
      </c>
      <c r="AB443" s="2" t="s">
        <v>3066</v>
      </c>
      <c r="AC443" s="2" t="s">
        <v>3067</v>
      </c>
      <c r="AD443" s="6" t="s">
        <v>3068</v>
      </c>
      <c r="AE443" s="7" t="str">
        <f>HYPERLINK("https://drive.google.com/file/d/1vPZ2bQz5OAeDrNDEHYlA-OBJafND0OSf/view?usp=drivesdk","Guldagad Prerana Rameshआपले प्रमाणपत्र")</f>
        <v>Guldagad Prerana Rameshआपले प्रमाणपत्र</v>
      </c>
      <c r="AF443" s="2" t="s">
        <v>3069</v>
      </c>
    </row>
    <row r="444" spans="1:32" ht="12.75">
      <c r="A444" s="4">
        <v>44240.462348634261</v>
      </c>
      <c r="B444" s="2" t="s">
        <v>3070</v>
      </c>
      <c r="C444" s="8">
        <v>30</v>
      </c>
      <c r="D444" s="2" t="s">
        <v>3071</v>
      </c>
      <c r="E444" s="2" t="s">
        <v>3072</v>
      </c>
      <c r="F444" s="2" t="s">
        <v>180</v>
      </c>
      <c r="G444" s="2" t="s">
        <v>157</v>
      </c>
      <c r="H444" s="2">
        <v>2014</v>
      </c>
      <c r="I444" s="2" t="s">
        <v>37</v>
      </c>
      <c r="J444" s="2" t="s">
        <v>73</v>
      </c>
      <c r="K444" s="2" t="s">
        <v>39</v>
      </c>
      <c r="L444" s="2" t="s">
        <v>278</v>
      </c>
      <c r="M444" s="2" t="s">
        <v>41</v>
      </c>
      <c r="N444" s="2" t="s">
        <v>42</v>
      </c>
      <c r="O444" s="2" t="s">
        <v>43</v>
      </c>
      <c r="P444" s="2" t="s">
        <v>44</v>
      </c>
      <c r="Q444" s="2" t="s">
        <v>166</v>
      </c>
      <c r="R444" s="2" t="s">
        <v>46</v>
      </c>
      <c r="S444" s="2" t="s">
        <v>47</v>
      </c>
      <c r="T444" s="2" t="s">
        <v>48</v>
      </c>
      <c r="U444" s="2" t="s">
        <v>49</v>
      </c>
      <c r="V444" s="2" t="s">
        <v>50</v>
      </c>
      <c r="W444" s="2" t="s">
        <v>81</v>
      </c>
      <c r="X444" s="2" t="s">
        <v>148</v>
      </c>
      <c r="Y444" s="2" t="s">
        <v>52</v>
      </c>
      <c r="Z444" s="2" t="s">
        <v>53</v>
      </c>
      <c r="AA444" s="2" t="s">
        <v>54</v>
      </c>
      <c r="AB444" s="2" t="s">
        <v>3073</v>
      </c>
      <c r="AC444" s="2" t="s">
        <v>3074</v>
      </c>
      <c r="AD444" s="6" t="s">
        <v>3075</v>
      </c>
      <c r="AE444" s="7" t="str">
        <f>HYPERLINK("https://drive.google.com/file/d/1qQh6mZ7OO_hDiTbss7tmieiDGGpQB1f4/view?usp=drivesdk","घुगे वैभव जयदत्त आपले प्रमाणपत्र")</f>
        <v>घुगे वैभव जयदत्त आपले प्रमाणपत्र</v>
      </c>
      <c r="AF444" s="2" t="s">
        <v>3076</v>
      </c>
    </row>
    <row r="445" spans="1:32" ht="12.75">
      <c r="A445" s="4">
        <v>44240.46403372685</v>
      </c>
      <c r="B445" s="2" t="s">
        <v>3077</v>
      </c>
      <c r="C445" s="8">
        <v>26</v>
      </c>
      <c r="D445" s="2" t="s">
        <v>3078</v>
      </c>
      <c r="E445" s="2" t="s">
        <v>3079</v>
      </c>
      <c r="F445" s="2" t="s">
        <v>355</v>
      </c>
      <c r="G445" s="2" t="s">
        <v>90</v>
      </c>
      <c r="H445" s="2">
        <v>2014</v>
      </c>
      <c r="I445" s="2" t="s">
        <v>37</v>
      </c>
      <c r="J445" s="2" t="s">
        <v>73</v>
      </c>
      <c r="K445" s="2" t="s">
        <v>39</v>
      </c>
      <c r="L445" s="2" t="s">
        <v>40</v>
      </c>
      <c r="M445" s="2" t="s">
        <v>41</v>
      </c>
      <c r="N445" s="2" t="s">
        <v>63</v>
      </c>
      <c r="O445" s="2" t="s">
        <v>43</v>
      </c>
      <c r="P445" s="2" t="s">
        <v>44</v>
      </c>
      <c r="Q445" s="2" t="s">
        <v>45</v>
      </c>
      <c r="R445" s="2" t="s">
        <v>81</v>
      </c>
      <c r="S445" s="2" t="s">
        <v>206</v>
      </c>
      <c r="T445" s="2" t="s">
        <v>94</v>
      </c>
      <c r="U445" s="2" t="s">
        <v>110</v>
      </c>
      <c r="V445" s="2" t="s">
        <v>50</v>
      </c>
      <c r="W445" s="2" t="s">
        <v>81</v>
      </c>
      <c r="X445" s="2" t="s">
        <v>51</v>
      </c>
      <c r="Y445" s="2" t="s">
        <v>52</v>
      </c>
      <c r="Z445" s="2" t="s">
        <v>53</v>
      </c>
      <c r="AA445" s="2" t="s">
        <v>54</v>
      </c>
      <c r="AB445" s="2" t="s">
        <v>3080</v>
      </c>
      <c r="AC445" s="2" t="s">
        <v>3081</v>
      </c>
      <c r="AD445" s="6" t="s">
        <v>3082</v>
      </c>
      <c r="AE445" s="7" t="str">
        <f>HYPERLINK("https://drive.google.com/file/d/1PCEWC50LqigLBVAQkuNG_m0amrecHeVQ/view?usp=drivesdk","प्रशांत पांडुरंग हिरगळआपले प्रमाणपत्र")</f>
        <v>प्रशांत पांडुरंग हिरगळआपले प्रमाणपत्र</v>
      </c>
      <c r="AF445" s="2" t="s">
        <v>3083</v>
      </c>
    </row>
    <row r="446" spans="1:32" ht="12.75">
      <c r="A446" s="4">
        <v>44240.465064293981</v>
      </c>
      <c r="B446" s="2" t="s">
        <v>3084</v>
      </c>
      <c r="C446" s="8">
        <v>28</v>
      </c>
      <c r="D446" s="2" t="s">
        <v>3085</v>
      </c>
      <c r="E446" s="2" t="s">
        <v>1207</v>
      </c>
      <c r="F446" s="2" t="s">
        <v>104</v>
      </c>
      <c r="G446" s="2" t="s">
        <v>105</v>
      </c>
      <c r="H446" s="2">
        <v>2014</v>
      </c>
      <c r="I446" s="2" t="s">
        <v>37</v>
      </c>
      <c r="J446" s="2" t="s">
        <v>73</v>
      </c>
      <c r="K446" s="2" t="s">
        <v>39</v>
      </c>
      <c r="L446" s="2" t="s">
        <v>40</v>
      </c>
      <c r="M446" s="2" t="s">
        <v>41</v>
      </c>
      <c r="N446" s="2" t="s">
        <v>42</v>
      </c>
      <c r="O446" s="2" t="s">
        <v>43</v>
      </c>
      <c r="P446" s="2" t="s">
        <v>44</v>
      </c>
      <c r="Q446" s="2" t="s">
        <v>45</v>
      </c>
      <c r="R446" s="2" t="s">
        <v>81</v>
      </c>
      <c r="S446" s="2" t="s">
        <v>206</v>
      </c>
      <c r="T446" s="2" t="s">
        <v>94</v>
      </c>
      <c r="U446" s="2" t="s">
        <v>110</v>
      </c>
      <c r="V446" s="2" t="s">
        <v>50</v>
      </c>
      <c r="W446" s="2" t="s">
        <v>46</v>
      </c>
      <c r="X446" s="2" t="s">
        <v>51</v>
      </c>
      <c r="Y446" s="2" t="s">
        <v>52</v>
      </c>
      <c r="Z446" s="2" t="s">
        <v>53</v>
      </c>
      <c r="AA446" s="2" t="s">
        <v>54</v>
      </c>
      <c r="AB446" s="2" t="s">
        <v>3086</v>
      </c>
      <c r="AC446" s="2" t="s">
        <v>3087</v>
      </c>
      <c r="AD446" s="6" t="s">
        <v>3088</v>
      </c>
      <c r="AE446" s="7" t="str">
        <f>HYPERLINK("https://drive.google.com/file/d/1g-IuDZv3u6DZFwBUU7wdVP3WbAoqgFqD/view?usp=drivesdk","ओहोळ धनंजय गितारामआपले प्रमाणपत्र")</f>
        <v>ओहोळ धनंजय गितारामआपले प्रमाणपत्र</v>
      </c>
      <c r="AF446" s="2" t="s">
        <v>3089</v>
      </c>
    </row>
    <row r="447" spans="1:32" ht="12.75">
      <c r="A447" s="4">
        <v>44240.465632928244</v>
      </c>
      <c r="B447" s="2" t="s">
        <v>3090</v>
      </c>
      <c r="C447" s="8">
        <v>26</v>
      </c>
      <c r="D447" s="2" t="s">
        <v>241</v>
      </c>
      <c r="E447" s="2" t="s">
        <v>3091</v>
      </c>
      <c r="F447" s="2" t="s">
        <v>180</v>
      </c>
      <c r="G447" s="2" t="s">
        <v>105</v>
      </c>
      <c r="H447" s="2">
        <v>2014</v>
      </c>
      <c r="I447" s="2" t="s">
        <v>37</v>
      </c>
      <c r="J447" s="2" t="s">
        <v>73</v>
      </c>
      <c r="K447" s="2" t="s">
        <v>39</v>
      </c>
      <c r="L447" s="2" t="s">
        <v>40</v>
      </c>
      <c r="M447" s="2" t="s">
        <v>41</v>
      </c>
      <c r="N447" s="2" t="s">
        <v>108</v>
      </c>
      <c r="O447" s="2" t="s">
        <v>43</v>
      </c>
      <c r="P447" s="2" t="s">
        <v>44</v>
      </c>
      <c r="Q447" s="2" t="s">
        <v>45</v>
      </c>
      <c r="R447" s="2" t="s">
        <v>81</v>
      </c>
      <c r="S447" s="2" t="s">
        <v>206</v>
      </c>
      <c r="T447" s="2" t="s">
        <v>94</v>
      </c>
      <c r="U447" s="2" t="s">
        <v>110</v>
      </c>
      <c r="V447" s="2" t="s">
        <v>50</v>
      </c>
      <c r="W447" s="2" t="s">
        <v>46</v>
      </c>
      <c r="X447" s="2" t="s">
        <v>51</v>
      </c>
      <c r="Y447" s="2" t="s">
        <v>52</v>
      </c>
      <c r="Z447" s="2" t="s">
        <v>53</v>
      </c>
      <c r="AA447" s="2" t="s">
        <v>54</v>
      </c>
      <c r="AB447" s="2" t="s">
        <v>3092</v>
      </c>
      <c r="AC447" s="2" t="s">
        <v>3093</v>
      </c>
      <c r="AD447" s="6" t="s">
        <v>3094</v>
      </c>
      <c r="AE447" s="7" t="str">
        <f>HYPERLINK("https://drive.google.com/file/d/1KPCpMJ5PN3A0O_ZS9b3gOixb1MaF1BdZ/view?usp=drivesdk","होआपले प्रमाणपत्र")</f>
        <v>होआपले प्रमाणपत्र</v>
      </c>
      <c r="AF447" s="2" t="s">
        <v>3095</v>
      </c>
    </row>
    <row r="448" spans="1:32" ht="12.75">
      <c r="A448" s="4">
        <v>44240.469922152777</v>
      </c>
      <c r="B448" s="2" t="s">
        <v>3096</v>
      </c>
      <c r="C448" s="8">
        <v>28</v>
      </c>
      <c r="D448" s="2" t="s">
        <v>3097</v>
      </c>
      <c r="E448" s="2" t="s">
        <v>3098</v>
      </c>
      <c r="F448" s="2" t="s">
        <v>104</v>
      </c>
      <c r="G448" s="2" t="s">
        <v>105</v>
      </c>
      <c r="H448" s="2">
        <v>2014</v>
      </c>
      <c r="I448" s="2" t="s">
        <v>37</v>
      </c>
      <c r="J448" s="2" t="s">
        <v>73</v>
      </c>
      <c r="K448" s="2" t="s">
        <v>39</v>
      </c>
      <c r="L448" s="2" t="s">
        <v>40</v>
      </c>
      <c r="M448" s="2" t="s">
        <v>41</v>
      </c>
      <c r="N448" s="2" t="s">
        <v>42</v>
      </c>
      <c r="O448" s="2" t="s">
        <v>43</v>
      </c>
      <c r="P448" s="2" t="s">
        <v>44</v>
      </c>
      <c r="Q448" s="2" t="s">
        <v>45</v>
      </c>
      <c r="R448" s="2" t="s">
        <v>81</v>
      </c>
      <c r="S448" s="2" t="s">
        <v>206</v>
      </c>
      <c r="T448" s="2" t="s">
        <v>94</v>
      </c>
      <c r="U448" s="2" t="s">
        <v>110</v>
      </c>
      <c r="V448" s="2" t="s">
        <v>50</v>
      </c>
      <c r="W448" s="2" t="s">
        <v>81</v>
      </c>
      <c r="X448" s="2" t="s">
        <v>51</v>
      </c>
      <c r="Y448" s="2" t="s">
        <v>52</v>
      </c>
      <c r="Z448" s="2" t="s">
        <v>53</v>
      </c>
      <c r="AA448" s="2" t="s">
        <v>54</v>
      </c>
      <c r="AB448" s="2" t="s">
        <v>3099</v>
      </c>
      <c r="AC448" s="2" t="s">
        <v>3100</v>
      </c>
      <c r="AD448" s="6" t="s">
        <v>3101</v>
      </c>
      <c r="AE448" s="7" t="str">
        <f>HYPERLINK("https://drive.google.com/file/d/1bbuxH1b0yb_s7CtNS9EPhJetr1nfT4lc/view?usp=drivesdk","Aditya navnath khuleआपले प्रमाणपत्र")</f>
        <v>Aditya navnath khuleआपले प्रमाणपत्र</v>
      </c>
      <c r="AF448" s="2" t="s">
        <v>3102</v>
      </c>
    </row>
    <row r="449" spans="1:32" ht="12.75">
      <c r="A449" s="4">
        <v>44240.471673749998</v>
      </c>
      <c r="B449" s="2" t="s">
        <v>3103</v>
      </c>
      <c r="C449" s="8">
        <v>26</v>
      </c>
      <c r="D449" s="2" t="s">
        <v>3104</v>
      </c>
      <c r="E449" s="2" t="s">
        <v>3105</v>
      </c>
      <c r="F449" s="2" t="s">
        <v>104</v>
      </c>
      <c r="G449" s="2" t="s">
        <v>157</v>
      </c>
      <c r="H449" s="2">
        <v>2014</v>
      </c>
      <c r="I449" s="2" t="s">
        <v>37</v>
      </c>
      <c r="J449" s="2" t="s">
        <v>73</v>
      </c>
      <c r="K449" s="2" t="s">
        <v>39</v>
      </c>
      <c r="L449" s="2" t="s">
        <v>40</v>
      </c>
      <c r="M449" s="2" t="s">
        <v>41</v>
      </c>
      <c r="N449" s="2" t="s">
        <v>63</v>
      </c>
      <c r="O449" s="2" t="s">
        <v>43</v>
      </c>
      <c r="P449" s="2" t="s">
        <v>44</v>
      </c>
      <c r="Q449" s="2" t="s">
        <v>45</v>
      </c>
      <c r="R449" s="2" t="s">
        <v>81</v>
      </c>
      <c r="S449" s="2" t="s">
        <v>206</v>
      </c>
      <c r="T449" s="2" t="s">
        <v>94</v>
      </c>
      <c r="U449" s="2" t="s">
        <v>110</v>
      </c>
      <c r="V449" s="2" t="s">
        <v>50</v>
      </c>
      <c r="W449" s="2" t="s">
        <v>81</v>
      </c>
      <c r="X449" s="2" t="s">
        <v>51</v>
      </c>
      <c r="Y449" s="2" t="s">
        <v>52</v>
      </c>
      <c r="Z449" s="2" t="s">
        <v>53</v>
      </c>
      <c r="AA449" s="2" t="s">
        <v>54</v>
      </c>
      <c r="AB449" s="2" t="s">
        <v>3106</v>
      </c>
      <c r="AC449" s="2" t="s">
        <v>3107</v>
      </c>
      <c r="AD449" s="6" t="s">
        <v>3108</v>
      </c>
      <c r="AE449" s="7" t="str">
        <f>HYPERLINK("https://drive.google.com/file/d/1rb2SEw7gITAfi1Pi59fc_CE7_7yMNuYq/view?usp=drivesdk","हर्षल बाळासाहेब गाडेआपले प्रमाणपत्र")</f>
        <v>हर्षल बाळासाहेब गाडेआपले प्रमाणपत्र</v>
      </c>
      <c r="AF449" s="2" t="s">
        <v>3109</v>
      </c>
    </row>
    <row r="450" spans="1:32" ht="12.75">
      <c r="A450" s="4">
        <v>44240.472519953706</v>
      </c>
      <c r="B450" s="2" t="s">
        <v>3110</v>
      </c>
      <c r="C450" s="8">
        <v>26</v>
      </c>
      <c r="D450" s="2" t="s">
        <v>3111</v>
      </c>
      <c r="E450" s="2" t="s">
        <v>3112</v>
      </c>
      <c r="F450" s="2" t="s">
        <v>355</v>
      </c>
      <c r="G450" s="2" t="s">
        <v>157</v>
      </c>
      <c r="H450" s="2">
        <v>2014</v>
      </c>
      <c r="I450" s="2" t="s">
        <v>37</v>
      </c>
      <c r="J450" s="2" t="s">
        <v>73</v>
      </c>
      <c r="K450" s="2" t="s">
        <v>39</v>
      </c>
      <c r="L450" s="2" t="s">
        <v>40</v>
      </c>
      <c r="M450" s="2" t="s">
        <v>41</v>
      </c>
      <c r="N450" s="2" t="s">
        <v>63</v>
      </c>
      <c r="O450" s="2" t="s">
        <v>43</v>
      </c>
      <c r="P450" s="2" t="s">
        <v>44</v>
      </c>
      <c r="Q450" s="2" t="s">
        <v>45</v>
      </c>
      <c r="R450" s="2" t="s">
        <v>81</v>
      </c>
      <c r="S450" s="2" t="s">
        <v>206</v>
      </c>
      <c r="T450" s="2" t="s">
        <v>94</v>
      </c>
      <c r="U450" s="2" t="s">
        <v>110</v>
      </c>
      <c r="V450" s="2" t="s">
        <v>50</v>
      </c>
      <c r="W450" s="2" t="s">
        <v>81</v>
      </c>
      <c r="X450" s="2" t="s">
        <v>51</v>
      </c>
      <c r="Y450" s="2" t="s">
        <v>52</v>
      </c>
      <c r="Z450" s="2" t="s">
        <v>53</v>
      </c>
      <c r="AA450" s="2" t="s">
        <v>54</v>
      </c>
      <c r="AB450" s="2" t="s">
        <v>3113</v>
      </c>
      <c r="AC450" s="2" t="s">
        <v>3114</v>
      </c>
      <c r="AD450" s="6" t="s">
        <v>3115</v>
      </c>
      <c r="AE450" s="7" t="str">
        <f>HYPERLINK("https://drive.google.com/file/d/1vWqB7xuzzL8yLVuwEugay_Dkgn5Wa15x/view?usp=drivesdk","Rokade Rutuja Dattatrayaआपले प्रमाणपत्र")</f>
        <v>Rokade Rutuja Dattatrayaआपले प्रमाणपत्र</v>
      </c>
      <c r="AF450" s="2" t="s">
        <v>3116</v>
      </c>
    </row>
    <row r="451" spans="1:32" ht="12.75">
      <c r="A451" s="4">
        <v>44240.475469467594</v>
      </c>
      <c r="B451" s="2" t="s">
        <v>3117</v>
      </c>
      <c r="C451" s="8">
        <v>22</v>
      </c>
      <c r="D451" s="2" t="s">
        <v>3118</v>
      </c>
      <c r="E451" s="2" t="s">
        <v>1254</v>
      </c>
      <c r="F451" s="2" t="s">
        <v>180</v>
      </c>
      <c r="G451" s="2" t="s">
        <v>36</v>
      </c>
      <c r="H451" s="2">
        <v>2014</v>
      </c>
      <c r="I451" s="2" t="s">
        <v>46</v>
      </c>
      <c r="J451" s="2" t="s">
        <v>131</v>
      </c>
      <c r="K451" s="2" t="s">
        <v>46</v>
      </c>
      <c r="L451" s="2" t="s">
        <v>40</v>
      </c>
      <c r="M451" s="2" t="s">
        <v>41</v>
      </c>
      <c r="N451" s="2" t="s">
        <v>42</v>
      </c>
      <c r="O451" s="2" t="s">
        <v>43</v>
      </c>
      <c r="P451" s="2" t="s">
        <v>44</v>
      </c>
      <c r="Q451" s="2" t="s">
        <v>45</v>
      </c>
      <c r="R451" s="2" t="s">
        <v>64</v>
      </c>
      <c r="S451" s="2" t="s">
        <v>206</v>
      </c>
      <c r="T451" s="2" t="s">
        <v>94</v>
      </c>
      <c r="U451" s="2" t="s">
        <v>110</v>
      </c>
      <c r="V451" s="2" t="s">
        <v>50</v>
      </c>
      <c r="W451" s="2" t="s">
        <v>37</v>
      </c>
      <c r="X451" s="2" t="s">
        <v>82</v>
      </c>
      <c r="Y451" s="2" t="s">
        <v>52</v>
      </c>
      <c r="Z451" s="2" t="s">
        <v>96</v>
      </c>
      <c r="AA451" s="2" t="s">
        <v>54</v>
      </c>
      <c r="AB451" s="2" t="s">
        <v>3119</v>
      </c>
      <c r="AC451" s="2" t="s">
        <v>3120</v>
      </c>
      <c r="AD451" s="6" t="s">
        <v>3121</v>
      </c>
      <c r="AE451" s="7" t="str">
        <f>HYPERLINK("https://drive.google.com/file/d/12AmsCNNF2CyOKS0e6hiRKaYI7igpqgry/view?usp=drivesdk","प्रा.श्री बबन भिमाजी खेडेकरआपले प्रमाणपत्र")</f>
        <v>प्रा.श्री बबन भिमाजी खेडेकरआपले प्रमाणपत्र</v>
      </c>
      <c r="AF451" s="2" t="s">
        <v>3122</v>
      </c>
    </row>
    <row r="452" spans="1:32" ht="12.75">
      <c r="A452" s="4">
        <v>44240.477181493057</v>
      </c>
      <c r="B452" s="2" t="s">
        <v>3123</v>
      </c>
      <c r="C452" s="8">
        <v>26</v>
      </c>
      <c r="D452" s="2" t="s">
        <v>3124</v>
      </c>
      <c r="E452" s="2" t="s">
        <v>3125</v>
      </c>
      <c r="F452" s="2" t="s">
        <v>180</v>
      </c>
      <c r="G452" s="2" t="s">
        <v>36</v>
      </c>
      <c r="H452" s="2">
        <v>2014</v>
      </c>
      <c r="I452" s="2" t="s">
        <v>37</v>
      </c>
      <c r="J452" s="2" t="s">
        <v>131</v>
      </c>
      <c r="K452" s="2" t="s">
        <v>39</v>
      </c>
      <c r="L452" s="2" t="s">
        <v>40</v>
      </c>
      <c r="M452" s="2" t="s">
        <v>41</v>
      </c>
      <c r="N452" s="2" t="s">
        <v>42</v>
      </c>
      <c r="O452" s="2" t="s">
        <v>43</v>
      </c>
      <c r="P452" s="2" t="s">
        <v>44</v>
      </c>
      <c r="Q452" s="2" t="s">
        <v>45</v>
      </c>
      <c r="R452" s="2" t="s">
        <v>64</v>
      </c>
      <c r="S452" s="2" t="s">
        <v>206</v>
      </c>
      <c r="T452" s="2" t="s">
        <v>79</v>
      </c>
      <c r="U452" s="2" t="s">
        <v>110</v>
      </c>
      <c r="V452" s="2" t="s">
        <v>50</v>
      </c>
      <c r="W452" s="2" t="s">
        <v>37</v>
      </c>
      <c r="X452" s="2" t="s">
        <v>82</v>
      </c>
      <c r="Y452" s="2" t="s">
        <v>52</v>
      </c>
      <c r="Z452" s="2" t="s">
        <v>96</v>
      </c>
      <c r="AA452" s="2" t="s">
        <v>54</v>
      </c>
      <c r="AB452" s="2" t="s">
        <v>3126</v>
      </c>
      <c r="AC452" s="2" t="s">
        <v>3127</v>
      </c>
      <c r="AD452" s="6" t="s">
        <v>3128</v>
      </c>
      <c r="AE452" s="7" t="str">
        <f>HYPERLINK("https://drive.google.com/file/d/161uBcR9EpiwpLFmLl--tAi62ruH2Omew/view?usp=drivesdk","कोरडे  सुभाष  मुरलीधरआपले प्रमाणपत्र")</f>
        <v>कोरडे  सुभाष  मुरलीधरआपले प्रमाणपत्र</v>
      </c>
      <c r="AF452" s="2" t="s">
        <v>3129</v>
      </c>
    </row>
    <row r="453" spans="1:32" ht="12.75">
      <c r="A453" s="4">
        <v>44240.48391137732</v>
      </c>
      <c r="B453" s="2" t="s">
        <v>3130</v>
      </c>
      <c r="C453" s="8">
        <v>26</v>
      </c>
      <c r="D453" s="2" t="s">
        <v>3131</v>
      </c>
      <c r="E453" s="2" t="s">
        <v>3079</v>
      </c>
      <c r="F453" s="2" t="s">
        <v>104</v>
      </c>
      <c r="G453" s="2" t="s">
        <v>157</v>
      </c>
      <c r="H453" s="2">
        <v>2014</v>
      </c>
      <c r="I453" s="2" t="s">
        <v>37</v>
      </c>
      <c r="J453" s="2" t="s">
        <v>73</v>
      </c>
      <c r="K453" s="2" t="s">
        <v>39</v>
      </c>
      <c r="L453" s="2" t="s">
        <v>40</v>
      </c>
      <c r="M453" s="2" t="s">
        <v>41</v>
      </c>
      <c r="N453" s="2" t="s">
        <v>63</v>
      </c>
      <c r="O453" s="2" t="s">
        <v>43</v>
      </c>
      <c r="P453" s="2" t="s">
        <v>44</v>
      </c>
      <c r="Q453" s="2" t="s">
        <v>45</v>
      </c>
      <c r="R453" s="2" t="s">
        <v>81</v>
      </c>
      <c r="S453" s="2" t="s">
        <v>206</v>
      </c>
      <c r="T453" s="2" t="s">
        <v>94</v>
      </c>
      <c r="U453" s="2" t="s">
        <v>110</v>
      </c>
      <c r="V453" s="2" t="s">
        <v>50</v>
      </c>
      <c r="W453" s="2" t="s">
        <v>81</v>
      </c>
      <c r="X453" s="2" t="s">
        <v>51</v>
      </c>
      <c r="Y453" s="2" t="s">
        <v>52</v>
      </c>
      <c r="Z453" s="2" t="s">
        <v>53</v>
      </c>
      <c r="AA453" s="2" t="s">
        <v>54</v>
      </c>
      <c r="AB453" s="2" t="s">
        <v>3132</v>
      </c>
      <c r="AC453" s="2" t="s">
        <v>3133</v>
      </c>
      <c r="AD453" s="6" t="s">
        <v>3134</v>
      </c>
      <c r="AE453" s="7" t="str">
        <f>HYPERLINK("https://drive.google.com/file/d/1uwhi_GnQtQJtmR-X_6okDGODsvCu82lf/view?usp=drivesdk","Dhagude Rushikesh Kailasआपले प्रमाणपत्र")</f>
        <v>Dhagude Rushikesh Kailasआपले प्रमाणपत्र</v>
      </c>
      <c r="AF453" s="2" t="s">
        <v>3135</v>
      </c>
    </row>
    <row r="454" spans="1:32" ht="12.75">
      <c r="A454" s="4">
        <v>44240.484782835643</v>
      </c>
      <c r="B454" s="2" t="s">
        <v>3136</v>
      </c>
      <c r="C454" s="8">
        <v>26</v>
      </c>
      <c r="D454" s="2" t="s">
        <v>2264</v>
      </c>
      <c r="E454" s="2" t="s">
        <v>3137</v>
      </c>
      <c r="F454" s="2" t="s">
        <v>180</v>
      </c>
      <c r="G454" s="2" t="s">
        <v>157</v>
      </c>
      <c r="H454" s="2">
        <v>2014</v>
      </c>
      <c r="I454" s="2" t="s">
        <v>81</v>
      </c>
      <c r="J454" s="2" t="s">
        <v>73</v>
      </c>
      <c r="K454" s="2" t="s">
        <v>39</v>
      </c>
      <c r="L454" s="2" t="s">
        <v>40</v>
      </c>
      <c r="M454" s="2" t="s">
        <v>41</v>
      </c>
      <c r="N454" s="2" t="s">
        <v>63</v>
      </c>
      <c r="O454" s="2" t="s">
        <v>43</v>
      </c>
      <c r="P454" s="2" t="s">
        <v>44</v>
      </c>
      <c r="Q454" s="2" t="s">
        <v>45</v>
      </c>
      <c r="R454" s="2" t="s">
        <v>46</v>
      </c>
      <c r="S454" s="2" t="s">
        <v>206</v>
      </c>
      <c r="T454" s="2" t="s">
        <v>94</v>
      </c>
      <c r="U454" s="2" t="s">
        <v>110</v>
      </c>
      <c r="V454" s="2" t="s">
        <v>50</v>
      </c>
      <c r="W454" s="2" t="s">
        <v>46</v>
      </c>
      <c r="X454" s="2" t="s">
        <v>51</v>
      </c>
      <c r="Y454" s="2" t="s">
        <v>52</v>
      </c>
      <c r="Z454" s="2" t="s">
        <v>53</v>
      </c>
      <c r="AA454" s="2" t="s">
        <v>54</v>
      </c>
      <c r="AB454" s="2" t="s">
        <v>3138</v>
      </c>
      <c r="AC454" s="2" t="s">
        <v>3139</v>
      </c>
      <c r="AD454" s="6" t="s">
        <v>3140</v>
      </c>
      <c r="AE454" s="7" t="str">
        <f>HYPERLINK("https://drive.google.com/file/d/1Sc-guRrCABAlJdH3aqglDBDbkfpwW_8R/view?usp=drivesdk","Hoआपले प्रमाणपत्र")</f>
        <v>Hoआपले प्रमाणपत्र</v>
      </c>
      <c r="AF454" s="2" t="s">
        <v>3141</v>
      </c>
    </row>
    <row r="455" spans="1:32" ht="12.75">
      <c r="A455" s="4">
        <v>44240.484924930555</v>
      </c>
      <c r="B455" s="2" t="s">
        <v>3142</v>
      </c>
      <c r="C455" s="8">
        <v>22</v>
      </c>
      <c r="D455" s="2" t="s">
        <v>3143</v>
      </c>
      <c r="E455" s="2" t="s">
        <v>3144</v>
      </c>
      <c r="F455" s="2" t="s">
        <v>355</v>
      </c>
      <c r="G455" s="2" t="s">
        <v>157</v>
      </c>
      <c r="H455" s="2">
        <v>2014</v>
      </c>
      <c r="I455" s="2" t="s">
        <v>37</v>
      </c>
      <c r="J455" s="2" t="s">
        <v>73</v>
      </c>
      <c r="K455" s="2" t="s">
        <v>39</v>
      </c>
      <c r="L455" s="2" t="s">
        <v>40</v>
      </c>
      <c r="M455" s="2" t="s">
        <v>41</v>
      </c>
      <c r="N455" s="2" t="s">
        <v>431</v>
      </c>
      <c r="O455" s="2" t="s">
        <v>43</v>
      </c>
      <c r="P455" s="2" t="s">
        <v>44</v>
      </c>
      <c r="Q455" s="2" t="s">
        <v>45</v>
      </c>
      <c r="R455" s="2" t="s">
        <v>81</v>
      </c>
      <c r="S455" s="2" t="s">
        <v>93</v>
      </c>
      <c r="T455" s="2" t="s">
        <v>94</v>
      </c>
      <c r="U455" s="2" t="s">
        <v>110</v>
      </c>
      <c r="V455" s="2" t="s">
        <v>50</v>
      </c>
      <c r="W455" s="2" t="s">
        <v>37</v>
      </c>
      <c r="X455" s="2" t="s">
        <v>51</v>
      </c>
      <c r="Y455" s="2" t="s">
        <v>93</v>
      </c>
      <c r="Z455" s="2" t="s">
        <v>111</v>
      </c>
      <c r="AA455" s="2" t="s">
        <v>140</v>
      </c>
      <c r="AB455" s="2" t="s">
        <v>3145</v>
      </c>
      <c r="AC455" s="2" t="s">
        <v>3146</v>
      </c>
      <c r="AD455" s="6" t="s">
        <v>3147</v>
      </c>
      <c r="AE455" s="7" t="str">
        <f>HYPERLINK("https://drive.google.com/file/d/1SFiuIk9ReiTstDOEHe3eXSzTVS_vPVgj/view?usp=drivesdk","Supriya ghrokh nimseआपले प्रमाणपत्र")</f>
        <v>Supriya ghrokh nimseआपले प्रमाणपत्र</v>
      </c>
      <c r="AF455" s="2" t="s">
        <v>3148</v>
      </c>
    </row>
    <row r="456" spans="1:32" ht="12.75">
      <c r="A456" s="4">
        <v>44240.486847048611</v>
      </c>
      <c r="B456" s="2" t="s">
        <v>3149</v>
      </c>
      <c r="C456" s="8">
        <v>26</v>
      </c>
      <c r="D456" s="2" t="s">
        <v>3150</v>
      </c>
      <c r="E456" s="2" t="s">
        <v>3079</v>
      </c>
      <c r="F456" s="2" t="s">
        <v>104</v>
      </c>
      <c r="G456" s="2" t="s">
        <v>105</v>
      </c>
      <c r="H456" s="2">
        <v>2014</v>
      </c>
      <c r="I456" s="2" t="s">
        <v>37</v>
      </c>
      <c r="J456" s="2" t="s">
        <v>73</v>
      </c>
      <c r="K456" s="2" t="s">
        <v>39</v>
      </c>
      <c r="L456" s="2" t="s">
        <v>40</v>
      </c>
      <c r="M456" s="2" t="s">
        <v>41</v>
      </c>
      <c r="N456" s="2" t="s">
        <v>63</v>
      </c>
      <c r="O456" s="2" t="s">
        <v>43</v>
      </c>
      <c r="P456" s="2" t="s">
        <v>44</v>
      </c>
      <c r="Q456" s="2" t="s">
        <v>45</v>
      </c>
      <c r="R456" s="2" t="s">
        <v>81</v>
      </c>
      <c r="S456" s="2" t="s">
        <v>206</v>
      </c>
      <c r="T456" s="2" t="s">
        <v>94</v>
      </c>
      <c r="U456" s="2" t="s">
        <v>110</v>
      </c>
      <c r="V456" s="2" t="s">
        <v>50</v>
      </c>
      <c r="W456" s="2" t="s">
        <v>81</v>
      </c>
      <c r="X456" s="2" t="s">
        <v>51</v>
      </c>
      <c r="Y456" s="2" t="s">
        <v>52</v>
      </c>
      <c r="Z456" s="2" t="s">
        <v>53</v>
      </c>
      <c r="AA456" s="2" t="s">
        <v>54</v>
      </c>
      <c r="AB456" s="2" t="s">
        <v>3151</v>
      </c>
      <c r="AC456" s="2" t="s">
        <v>3152</v>
      </c>
      <c r="AD456" s="6" t="s">
        <v>3153</v>
      </c>
      <c r="AE456" s="7" t="str">
        <f>HYPERLINK("https://drive.google.com/file/d/1DFxVn-UOGxcNCHeprN5-bYVvlkRwT207/view?usp=drivesdk","पानसरे सौरभ गोरक्षनाथआपले प्रमाणपत्र")</f>
        <v>पानसरे सौरभ गोरक्षनाथआपले प्रमाणपत्र</v>
      </c>
      <c r="AF456" s="2" t="s">
        <v>3154</v>
      </c>
    </row>
    <row r="457" spans="1:32" ht="12.75">
      <c r="A457" s="4">
        <v>44240.494175347223</v>
      </c>
      <c r="B457" s="2" t="s">
        <v>3155</v>
      </c>
      <c r="C457" s="8">
        <v>26</v>
      </c>
      <c r="D457" s="2" t="s">
        <v>3156</v>
      </c>
      <c r="E457" s="2" t="s">
        <v>3157</v>
      </c>
      <c r="F457" s="2" t="s">
        <v>104</v>
      </c>
      <c r="G457" s="2" t="s">
        <v>157</v>
      </c>
      <c r="H457" s="2">
        <v>2014</v>
      </c>
      <c r="I457" s="2" t="s">
        <v>37</v>
      </c>
      <c r="J457" s="2" t="s">
        <v>73</v>
      </c>
      <c r="K457" s="2" t="s">
        <v>39</v>
      </c>
      <c r="L457" s="2" t="s">
        <v>40</v>
      </c>
      <c r="M457" s="2" t="s">
        <v>41</v>
      </c>
      <c r="N457" s="2" t="s">
        <v>63</v>
      </c>
      <c r="O457" s="2" t="s">
        <v>43</v>
      </c>
      <c r="P457" s="2" t="s">
        <v>44</v>
      </c>
      <c r="Q457" s="2" t="s">
        <v>45</v>
      </c>
      <c r="R457" s="2" t="s">
        <v>81</v>
      </c>
      <c r="S457" s="2" t="s">
        <v>206</v>
      </c>
      <c r="T457" s="2" t="s">
        <v>94</v>
      </c>
      <c r="U457" s="2" t="s">
        <v>110</v>
      </c>
      <c r="V457" s="2" t="s">
        <v>50</v>
      </c>
      <c r="W457" s="2" t="s">
        <v>81</v>
      </c>
      <c r="X457" s="2" t="s">
        <v>51</v>
      </c>
      <c r="Y457" s="2" t="s">
        <v>52</v>
      </c>
      <c r="Z457" s="2" t="s">
        <v>53</v>
      </c>
      <c r="AA457" s="2" t="s">
        <v>54</v>
      </c>
      <c r="AB457" s="2" t="s">
        <v>3158</v>
      </c>
      <c r="AC457" s="2" t="s">
        <v>3159</v>
      </c>
      <c r="AD457" s="6" t="s">
        <v>3160</v>
      </c>
      <c r="AE457" s="7" t="str">
        <f>HYPERLINK("https://drive.google.com/file/d/1kG4CnkzDyUmsa5GRiz07AzYfbawhzvLN/view?usp=drivesdk","Hemant Subhash Burhadeआपले प्रमाणपत्र")</f>
        <v>Hemant Subhash Burhadeआपले प्रमाणपत्र</v>
      </c>
      <c r="AF457" s="2" t="s">
        <v>3161</v>
      </c>
    </row>
    <row r="458" spans="1:32" ht="12.75">
      <c r="A458" s="4">
        <v>44240.500744641206</v>
      </c>
      <c r="B458" s="2" t="s">
        <v>3162</v>
      </c>
      <c r="C458" s="8">
        <v>26</v>
      </c>
      <c r="D458" s="2" t="s">
        <v>3163</v>
      </c>
      <c r="E458" s="2" t="s">
        <v>3164</v>
      </c>
      <c r="F458" s="2" t="s">
        <v>355</v>
      </c>
      <c r="G458" s="2" t="s">
        <v>90</v>
      </c>
      <c r="H458" s="2">
        <v>2014</v>
      </c>
      <c r="I458" s="2" t="s">
        <v>37</v>
      </c>
      <c r="J458" s="2" t="s">
        <v>73</v>
      </c>
      <c r="K458" s="2" t="s">
        <v>39</v>
      </c>
      <c r="L458" s="2" t="s">
        <v>40</v>
      </c>
      <c r="M458" s="2" t="s">
        <v>41</v>
      </c>
      <c r="N458" s="2" t="s">
        <v>431</v>
      </c>
      <c r="O458" s="2" t="s">
        <v>43</v>
      </c>
      <c r="P458" s="2" t="s">
        <v>44</v>
      </c>
      <c r="Q458" s="2" t="s">
        <v>45</v>
      </c>
      <c r="R458" s="2" t="s">
        <v>81</v>
      </c>
      <c r="S458" s="2" t="s">
        <v>206</v>
      </c>
      <c r="T458" s="2" t="s">
        <v>94</v>
      </c>
      <c r="U458" s="2" t="s">
        <v>110</v>
      </c>
      <c r="V458" s="2" t="s">
        <v>50</v>
      </c>
      <c r="W458" s="2" t="s">
        <v>46</v>
      </c>
      <c r="X458" s="2" t="s">
        <v>51</v>
      </c>
      <c r="Y458" s="2" t="s">
        <v>52</v>
      </c>
      <c r="Z458" s="2" t="s">
        <v>53</v>
      </c>
      <c r="AA458" s="2" t="s">
        <v>54</v>
      </c>
      <c r="AB458" s="2" t="s">
        <v>3165</v>
      </c>
      <c r="AC458" s="2" t="s">
        <v>3166</v>
      </c>
      <c r="AD458" s="6" t="s">
        <v>3167</v>
      </c>
      <c r="AE458" s="7" t="str">
        <f>HYPERLINK("https://drive.google.com/file/d/1kN_G0TMaaY4kxP2h5yaHqKoLNavkpvua/view?usp=drivesdk","सुयोग सुदाम मेढेआपले प्रमाणपत्र")</f>
        <v>सुयोग सुदाम मेढेआपले प्रमाणपत्र</v>
      </c>
      <c r="AF458" s="2" t="s">
        <v>3168</v>
      </c>
    </row>
    <row r="459" spans="1:32" ht="12.75">
      <c r="A459" s="4">
        <v>44240.502797037036</v>
      </c>
      <c r="B459" s="2" t="s">
        <v>3169</v>
      </c>
      <c r="C459" s="8">
        <v>20</v>
      </c>
      <c r="D459" s="2" t="s">
        <v>3170</v>
      </c>
      <c r="E459" s="2" t="s">
        <v>3171</v>
      </c>
      <c r="F459" s="2" t="s">
        <v>355</v>
      </c>
      <c r="G459" s="2" t="s">
        <v>157</v>
      </c>
      <c r="H459" s="2">
        <v>2014</v>
      </c>
      <c r="I459" s="2" t="s">
        <v>37</v>
      </c>
      <c r="J459" s="2" t="s">
        <v>73</v>
      </c>
      <c r="K459" s="2" t="s">
        <v>39</v>
      </c>
      <c r="L459" s="2" t="s">
        <v>40</v>
      </c>
      <c r="M459" s="2" t="s">
        <v>41</v>
      </c>
      <c r="N459" s="2" t="s">
        <v>63</v>
      </c>
      <c r="O459" s="2" t="s">
        <v>43</v>
      </c>
      <c r="P459" s="2" t="s">
        <v>197</v>
      </c>
      <c r="Q459" s="2" t="s">
        <v>45</v>
      </c>
      <c r="R459" s="2" t="s">
        <v>64</v>
      </c>
      <c r="S459" s="2" t="s">
        <v>206</v>
      </c>
      <c r="T459" s="2" t="s">
        <v>94</v>
      </c>
      <c r="U459" s="2" t="s">
        <v>110</v>
      </c>
      <c r="V459" s="2" t="s">
        <v>50</v>
      </c>
      <c r="W459" s="2" t="s">
        <v>81</v>
      </c>
      <c r="X459" s="2" t="s">
        <v>189</v>
      </c>
      <c r="Y459" s="2" t="s">
        <v>206</v>
      </c>
      <c r="Z459" s="2" t="s">
        <v>53</v>
      </c>
      <c r="AA459" s="2" t="s">
        <v>54</v>
      </c>
      <c r="AB459" s="2" t="s">
        <v>3172</v>
      </c>
      <c r="AC459" s="2" t="s">
        <v>3173</v>
      </c>
      <c r="AD459" s="6" t="s">
        <v>3174</v>
      </c>
      <c r="AE459" s="7" t="str">
        <f>HYPERLINK("https://drive.google.com/file/d/1wCslHt4X3w8ZekkKVbM9GScmtEojZeor/view?usp=drivesdk","पाटील अजिंक्य राजेंद्रआपले प्रमाणपत्र")</f>
        <v>पाटील अजिंक्य राजेंद्रआपले प्रमाणपत्र</v>
      </c>
      <c r="AF459" s="2" t="s">
        <v>3175</v>
      </c>
    </row>
    <row r="460" spans="1:32" ht="12.75">
      <c r="A460" s="4">
        <v>44240.506863437498</v>
      </c>
      <c r="B460" s="2" t="s">
        <v>3176</v>
      </c>
      <c r="C460" s="8">
        <v>26</v>
      </c>
      <c r="D460" s="2" t="s">
        <v>3177</v>
      </c>
      <c r="E460" s="2" t="s">
        <v>3178</v>
      </c>
      <c r="F460" s="2" t="s">
        <v>104</v>
      </c>
      <c r="G460" s="2" t="s">
        <v>157</v>
      </c>
      <c r="H460" s="2">
        <v>2014</v>
      </c>
      <c r="I460" s="2" t="s">
        <v>37</v>
      </c>
      <c r="J460" s="2" t="s">
        <v>73</v>
      </c>
      <c r="K460" s="2" t="s">
        <v>39</v>
      </c>
      <c r="L460" s="2" t="s">
        <v>40</v>
      </c>
      <c r="M460" s="2" t="s">
        <v>41</v>
      </c>
      <c r="N460" s="2" t="s">
        <v>63</v>
      </c>
      <c r="O460" s="2" t="s">
        <v>43</v>
      </c>
      <c r="P460" s="2" t="s">
        <v>44</v>
      </c>
      <c r="Q460" s="2" t="s">
        <v>45</v>
      </c>
      <c r="R460" s="2" t="s">
        <v>81</v>
      </c>
      <c r="S460" s="2" t="s">
        <v>206</v>
      </c>
      <c r="T460" s="2" t="s">
        <v>94</v>
      </c>
      <c r="U460" s="2" t="s">
        <v>110</v>
      </c>
      <c r="V460" s="2" t="s">
        <v>50</v>
      </c>
      <c r="W460" s="2" t="s">
        <v>81</v>
      </c>
      <c r="X460" s="2" t="s">
        <v>51</v>
      </c>
      <c r="Y460" s="2" t="s">
        <v>52</v>
      </c>
      <c r="Z460" s="2" t="s">
        <v>53</v>
      </c>
      <c r="AA460" s="2" t="s">
        <v>54</v>
      </c>
      <c r="AB460" s="2" t="s">
        <v>3179</v>
      </c>
      <c r="AC460" s="2" t="s">
        <v>3180</v>
      </c>
      <c r="AD460" s="6" t="s">
        <v>3181</v>
      </c>
      <c r="AE460" s="7" t="str">
        <f>HYPERLINK("https://drive.google.com/file/d/16Hk61EC-fnTDW7BwkofXkaQBTCmawGvT/view?usp=drivesdk","Vaibhavi Jitendra Chavanआपले प्रमाणपत्र")</f>
        <v>Vaibhavi Jitendra Chavanआपले प्रमाणपत्र</v>
      </c>
      <c r="AF460" s="2" t="s">
        <v>3182</v>
      </c>
    </row>
    <row r="461" spans="1:32" ht="12.75">
      <c r="A461" s="4">
        <v>44240.50790251157</v>
      </c>
      <c r="B461" s="2" t="s">
        <v>3183</v>
      </c>
      <c r="C461" s="8">
        <v>26</v>
      </c>
      <c r="D461" s="2" t="s">
        <v>3184</v>
      </c>
      <c r="E461" s="2" t="s">
        <v>3185</v>
      </c>
      <c r="F461" s="2" t="s">
        <v>72</v>
      </c>
      <c r="G461" s="2" t="s">
        <v>90</v>
      </c>
      <c r="H461" s="2">
        <v>2014</v>
      </c>
      <c r="I461" s="2" t="s">
        <v>37</v>
      </c>
      <c r="J461" s="2" t="s">
        <v>73</v>
      </c>
      <c r="K461" s="2" t="s">
        <v>39</v>
      </c>
      <c r="L461" s="2" t="s">
        <v>40</v>
      </c>
      <c r="M461" s="2" t="s">
        <v>41</v>
      </c>
      <c r="N461" s="2" t="s">
        <v>63</v>
      </c>
      <c r="O461" s="2" t="s">
        <v>43</v>
      </c>
      <c r="P461" s="2" t="s">
        <v>44</v>
      </c>
      <c r="Q461" s="2" t="s">
        <v>45</v>
      </c>
      <c r="R461" s="2" t="s">
        <v>81</v>
      </c>
      <c r="S461" s="2" t="s">
        <v>206</v>
      </c>
      <c r="T461" s="2" t="s">
        <v>94</v>
      </c>
      <c r="U461" s="2" t="s">
        <v>110</v>
      </c>
      <c r="V461" s="2" t="s">
        <v>50</v>
      </c>
      <c r="W461" s="2" t="s">
        <v>81</v>
      </c>
      <c r="X461" s="2" t="s">
        <v>51</v>
      </c>
      <c r="Y461" s="2" t="s">
        <v>52</v>
      </c>
      <c r="Z461" s="2" t="s">
        <v>53</v>
      </c>
      <c r="AA461" s="2" t="s">
        <v>54</v>
      </c>
      <c r="AB461" s="2" t="s">
        <v>3186</v>
      </c>
      <c r="AC461" s="2" t="s">
        <v>3187</v>
      </c>
      <c r="AD461" s="6" t="s">
        <v>3188</v>
      </c>
      <c r="AE461" s="7" t="str">
        <f>HYPERLINK("https://drive.google.com/file/d/1Kh56kCdQtkvhgZil4v0VQt6FaOmvnTFc/view?usp=drivesdk","Sanket Dadasaheb Kadamआपले प्रमाणपत्र")</f>
        <v>Sanket Dadasaheb Kadamआपले प्रमाणपत्र</v>
      </c>
      <c r="AF461" s="2" t="s">
        <v>3189</v>
      </c>
    </row>
    <row r="462" spans="1:32" ht="12.75">
      <c r="A462" s="4">
        <v>44240.50810600695</v>
      </c>
      <c r="B462" s="2" t="s">
        <v>3190</v>
      </c>
      <c r="C462" s="8">
        <v>24</v>
      </c>
      <c r="D462" s="2" t="s">
        <v>3191</v>
      </c>
      <c r="E462" s="2" t="s">
        <v>3192</v>
      </c>
      <c r="F462" s="2" t="s">
        <v>104</v>
      </c>
      <c r="G462" s="2" t="s">
        <v>157</v>
      </c>
      <c r="H462" s="2">
        <v>2014</v>
      </c>
      <c r="I462" s="2" t="s">
        <v>37</v>
      </c>
      <c r="J462" s="2" t="s">
        <v>73</v>
      </c>
      <c r="K462" s="2" t="s">
        <v>39</v>
      </c>
      <c r="L462" s="2" t="s">
        <v>40</v>
      </c>
      <c r="M462" s="2" t="s">
        <v>41</v>
      </c>
      <c r="N462" s="2" t="s">
        <v>108</v>
      </c>
      <c r="O462" s="2" t="s">
        <v>43</v>
      </c>
      <c r="P462" s="2" t="s">
        <v>44</v>
      </c>
      <c r="Q462" s="2" t="s">
        <v>363</v>
      </c>
      <c r="R462" s="2" t="s">
        <v>81</v>
      </c>
      <c r="S462" s="2" t="s">
        <v>206</v>
      </c>
      <c r="T462" s="2" t="s">
        <v>94</v>
      </c>
      <c r="U462" s="2" t="s">
        <v>110</v>
      </c>
      <c r="V462" s="2" t="s">
        <v>50</v>
      </c>
      <c r="W462" s="2" t="s">
        <v>81</v>
      </c>
      <c r="X462" s="2" t="s">
        <v>51</v>
      </c>
      <c r="Y462" s="2" t="s">
        <v>52</v>
      </c>
      <c r="Z462" s="2" t="s">
        <v>53</v>
      </c>
      <c r="AA462" s="2" t="s">
        <v>54</v>
      </c>
      <c r="AB462" s="2" t="s">
        <v>334</v>
      </c>
      <c r="AC462" s="2" t="s">
        <v>3193</v>
      </c>
      <c r="AD462" s="6" t="s">
        <v>3194</v>
      </c>
      <c r="AE462" s="7" t="str">
        <f>HYPERLINK("https://drive.google.com/file/d/1_1DEMR9RIrj_Se8xXOr9ZVeAbplTGY2d/view?usp=drivesdk","कु.सरोदे कोमल पांडुरंगआपले प्रमाणपत्र")</f>
        <v>कु.सरोदे कोमल पांडुरंगआपले प्रमाणपत्र</v>
      </c>
      <c r="AF462" s="2" t="s">
        <v>3195</v>
      </c>
    </row>
    <row r="463" spans="1:32" ht="12.75">
      <c r="A463" s="4">
        <v>44240.518640023147</v>
      </c>
      <c r="B463" s="2" t="s">
        <v>3196</v>
      </c>
      <c r="C463" s="8">
        <v>26</v>
      </c>
      <c r="D463" s="2" t="s">
        <v>3197</v>
      </c>
      <c r="E463" s="2" t="s">
        <v>3198</v>
      </c>
      <c r="F463" s="2" t="s">
        <v>104</v>
      </c>
      <c r="G463" s="2" t="s">
        <v>157</v>
      </c>
      <c r="H463" s="2">
        <v>2014</v>
      </c>
      <c r="I463" s="2" t="s">
        <v>37</v>
      </c>
      <c r="J463" s="2" t="s">
        <v>73</v>
      </c>
      <c r="K463" s="2" t="s">
        <v>39</v>
      </c>
      <c r="L463" s="2" t="s">
        <v>40</v>
      </c>
      <c r="M463" s="2" t="s">
        <v>41</v>
      </c>
      <c r="N463" s="2" t="s">
        <v>63</v>
      </c>
      <c r="O463" s="2" t="s">
        <v>43</v>
      </c>
      <c r="P463" s="2" t="s">
        <v>44</v>
      </c>
      <c r="Q463" s="2" t="s">
        <v>45</v>
      </c>
      <c r="R463" s="2" t="s">
        <v>81</v>
      </c>
      <c r="S463" s="2" t="s">
        <v>206</v>
      </c>
      <c r="T463" s="2" t="s">
        <v>94</v>
      </c>
      <c r="U463" s="2" t="s">
        <v>110</v>
      </c>
      <c r="V463" s="2" t="s">
        <v>50</v>
      </c>
      <c r="W463" s="2" t="s">
        <v>81</v>
      </c>
      <c r="X463" s="2" t="s">
        <v>51</v>
      </c>
      <c r="Y463" s="2" t="s">
        <v>52</v>
      </c>
      <c r="Z463" s="2" t="s">
        <v>53</v>
      </c>
      <c r="AA463" s="2" t="s">
        <v>54</v>
      </c>
      <c r="AB463" s="2" t="s">
        <v>3199</v>
      </c>
      <c r="AC463" s="2" t="s">
        <v>3200</v>
      </c>
      <c r="AD463" s="6" t="s">
        <v>3201</v>
      </c>
      <c r="AE463" s="7" t="str">
        <f>HYPERLINK("https://drive.google.com/file/d/1mIYNvEBS7RnLBJOhsNK0hU83nZQvJh9v/view?usp=drivesdk","Puja Shankar murtadakआपले प्रमाणपत्र")</f>
        <v>Puja Shankar murtadakआपले प्रमाणपत्र</v>
      </c>
      <c r="AF463" s="2" t="s">
        <v>3202</v>
      </c>
    </row>
    <row r="464" spans="1:32" ht="12.75">
      <c r="A464" s="4">
        <v>44240.523440474542</v>
      </c>
      <c r="B464" s="2" t="s">
        <v>3203</v>
      </c>
      <c r="C464" s="8">
        <v>26</v>
      </c>
      <c r="D464" s="2" t="s">
        <v>3204</v>
      </c>
      <c r="E464" s="2" t="s">
        <v>3205</v>
      </c>
      <c r="F464" s="2" t="s">
        <v>355</v>
      </c>
      <c r="G464" s="2" t="s">
        <v>157</v>
      </c>
      <c r="H464" s="2">
        <v>2014</v>
      </c>
      <c r="I464" s="2" t="s">
        <v>37</v>
      </c>
      <c r="J464" s="2" t="s">
        <v>73</v>
      </c>
      <c r="K464" s="2" t="s">
        <v>39</v>
      </c>
      <c r="L464" s="2" t="s">
        <v>40</v>
      </c>
      <c r="M464" s="2" t="s">
        <v>41</v>
      </c>
      <c r="N464" s="2" t="s">
        <v>108</v>
      </c>
      <c r="O464" s="2" t="s">
        <v>43</v>
      </c>
      <c r="P464" s="2" t="s">
        <v>44</v>
      </c>
      <c r="Q464" s="2" t="s">
        <v>45</v>
      </c>
      <c r="R464" s="2" t="s">
        <v>81</v>
      </c>
      <c r="S464" s="2" t="s">
        <v>206</v>
      </c>
      <c r="T464" s="2" t="s">
        <v>94</v>
      </c>
      <c r="U464" s="2" t="s">
        <v>110</v>
      </c>
      <c r="V464" s="2" t="s">
        <v>50</v>
      </c>
      <c r="W464" s="2" t="s">
        <v>81</v>
      </c>
      <c r="X464" s="2" t="s">
        <v>51</v>
      </c>
      <c r="Y464" s="2" t="s">
        <v>52</v>
      </c>
      <c r="Z464" s="2" t="s">
        <v>53</v>
      </c>
      <c r="AA464" s="2" t="s">
        <v>54</v>
      </c>
      <c r="AB464" s="2" t="s">
        <v>3206</v>
      </c>
      <c r="AC464" s="2" t="s">
        <v>3207</v>
      </c>
      <c r="AD464" s="6" t="s">
        <v>3208</v>
      </c>
      <c r="AE464" s="7" t="str">
        <f>HYPERLINK("https://drive.google.com/file/d/1kirjyjb1BCRbu87UkxDmKzq1tuULhTAi/view?usp=drivesdk","घोगरे विजयसिह बापुसाहेबआपले प्रमाणपत्र")</f>
        <v>घोगरे विजयसिह बापुसाहेबआपले प्रमाणपत्र</v>
      </c>
      <c r="AF464" s="2" t="s">
        <v>3209</v>
      </c>
    </row>
    <row r="465" spans="1:32" ht="12.75">
      <c r="A465" s="4">
        <v>44240.524001006939</v>
      </c>
      <c r="B465" s="2" t="s">
        <v>3210</v>
      </c>
      <c r="C465" s="8">
        <v>26</v>
      </c>
      <c r="D465" s="2" t="s">
        <v>3211</v>
      </c>
      <c r="E465" s="2" t="s">
        <v>3212</v>
      </c>
      <c r="F465" s="2" t="s">
        <v>104</v>
      </c>
      <c r="G465" s="2" t="s">
        <v>105</v>
      </c>
      <c r="H465" s="2">
        <v>2014</v>
      </c>
      <c r="I465" s="2" t="s">
        <v>37</v>
      </c>
      <c r="J465" s="2" t="s">
        <v>73</v>
      </c>
      <c r="K465" s="2" t="s">
        <v>39</v>
      </c>
      <c r="L465" s="2" t="s">
        <v>40</v>
      </c>
      <c r="M465" s="2" t="s">
        <v>41</v>
      </c>
      <c r="N465" s="2" t="s">
        <v>63</v>
      </c>
      <c r="O465" s="2" t="s">
        <v>43</v>
      </c>
      <c r="P465" s="2" t="s">
        <v>44</v>
      </c>
      <c r="Q465" s="2" t="s">
        <v>45</v>
      </c>
      <c r="R465" s="2" t="s">
        <v>81</v>
      </c>
      <c r="S465" s="2" t="s">
        <v>206</v>
      </c>
      <c r="T465" s="2" t="s">
        <v>94</v>
      </c>
      <c r="U465" s="2" t="s">
        <v>110</v>
      </c>
      <c r="V465" s="2" t="s">
        <v>50</v>
      </c>
      <c r="W465" s="2" t="s">
        <v>46</v>
      </c>
      <c r="X465" s="2" t="s">
        <v>51</v>
      </c>
      <c r="Y465" s="2" t="s">
        <v>52</v>
      </c>
      <c r="Z465" s="2" t="s">
        <v>53</v>
      </c>
      <c r="AA465" s="2" t="s">
        <v>54</v>
      </c>
      <c r="AB465" s="2" t="s">
        <v>3213</v>
      </c>
      <c r="AC465" s="2" t="s">
        <v>3214</v>
      </c>
      <c r="AD465" s="6" t="s">
        <v>3215</v>
      </c>
      <c r="AE465" s="7" t="str">
        <f>HYPERLINK("https://drive.google.com/file/d/1w7fwKY2cDk6F2eS17T73ybGOE-Y0aUpH/view?usp=drivesdk","Najiya Vajir Sayyad आपले प्रमाणपत्र")</f>
        <v>Najiya Vajir Sayyad आपले प्रमाणपत्र</v>
      </c>
      <c r="AF465" s="2" t="s">
        <v>3216</v>
      </c>
    </row>
    <row r="466" spans="1:32" ht="12.75">
      <c r="A466" s="4">
        <v>44240.537231898154</v>
      </c>
      <c r="B466" s="2" t="s">
        <v>3217</v>
      </c>
      <c r="C466" s="8">
        <v>22</v>
      </c>
      <c r="D466" s="2" t="s">
        <v>3218</v>
      </c>
      <c r="E466" s="2" t="s">
        <v>3219</v>
      </c>
      <c r="F466" s="2" t="s">
        <v>104</v>
      </c>
      <c r="G466" s="2" t="s">
        <v>105</v>
      </c>
      <c r="H466" s="2">
        <v>2014</v>
      </c>
      <c r="I466" s="2" t="s">
        <v>106</v>
      </c>
      <c r="J466" s="2" t="s">
        <v>73</v>
      </c>
      <c r="K466" s="2" t="s">
        <v>39</v>
      </c>
      <c r="L466" s="2" t="s">
        <v>40</v>
      </c>
      <c r="M466" s="2" t="s">
        <v>41</v>
      </c>
      <c r="N466" s="2" t="s">
        <v>63</v>
      </c>
      <c r="O466" s="2" t="s">
        <v>43</v>
      </c>
      <c r="P466" s="2" t="s">
        <v>44</v>
      </c>
      <c r="Q466" s="2" t="s">
        <v>45</v>
      </c>
      <c r="R466" s="2" t="s">
        <v>81</v>
      </c>
      <c r="S466" s="2" t="s">
        <v>206</v>
      </c>
      <c r="T466" s="2" t="s">
        <v>94</v>
      </c>
      <c r="U466" s="2" t="s">
        <v>110</v>
      </c>
      <c r="V466" s="2" t="s">
        <v>50</v>
      </c>
      <c r="W466" s="2" t="s">
        <v>46</v>
      </c>
      <c r="X466" s="2" t="s">
        <v>148</v>
      </c>
      <c r="Y466" s="2" t="s">
        <v>52</v>
      </c>
      <c r="Z466" s="2" t="s">
        <v>53</v>
      </c>
      <c r="AA466" s="2" t="s">
        <v>54</v>
      </c>
      <c r="AB466" s="2" t="s">
        <v>3220</v>
      </c>
      <c r="AC466" s="2" t="s">
        <v>3221</v>
      </c>
      <c r="AD466" s="6" t="s">
        <v>3222</v>
      </c>
      <c r="AE466" s="7" t="str">
        <f>HYPERLINK("https://drive.google.com/file/d/1vqkS1TynMoBGn0OoPlf_oW9nKeS1-yKA/view?usp=drivesdk","कासार अथर्व महेशआपले प्रमाणपत्र")</f>
        <v>कासार अथर्व महेशआपले प्रमाणपत्र</v>
      </c>
      <c r="AF466" s="2" t="s">
        <v>3223</v>
      </c>
    </row>
    <row r="467" spans="1:32" ht="12.75">
      <c r="A467" s="4">
        <v>44240.540748206018</v>
      </c>
      <c r="B467" s="2" t="s">
        <v>3224</v>
      </c>
      <c r="C467" s="8">
        <v>12</v>
      </c>
      <c r="D467" s="2" t="s">
        <v>3225</v>
      </c>
      <c r="E467" s="2" t="s">
        <v>3226</v>
      </c>
      <c r="F467" s="2" t="s">
        <v>35</v>
      </c>
      <c r="G467" s="2" t="s">
        <v>36</v>
      </c>
      <c r="H467" s="2">
        <v>2013</v>
      </c>
      <c r="I467" s="2" t="s">
        <v>37</v>
      </c>
      <c r="J467" s="2" t="s">
        <v>38</v>
      </c>
      <c r="K467" s="2" t="s">
        <v>39</v>
      </c>
      <c r="L467" s="2" t="s">
        <v>62</v>
      </c>
      <c r="M467" s="2" t="s">
        <v>41</v>
      </c>
      <c r="N467" s="2" t="s">
        <v>63</v>
      </c>
      <c r="O467" s="2" t="s">
        <v>75</v>
      </c>
      <c r="P467" s="2" t="s">
        <v>76</v>
      </c>
      <c r="Q467" s="2" t="s">
        <v>45</v>
      </c>
      <c r="R467" s="2" t="s">
        <v>46</v>
      </c>
      <c r="S467" s="2" t="s">
        <v>93</v>
      </c>
      <c r="T467" s="2" t="s">
        <v>79</v>
      </c>
      <c r="U467" s="2" t="s">
        <v>110</v>
      </c>
      <c r="V467" s="2" t="s">
        <v>221</v>
      </c>
      <c r="W467" s="2" t="s">
        <v>106</v>
      </c>
      <c r="X467" s="2" t="s">
        <v>82</v>
      </c>
      <c r="Y467" s="2" t="s">
        <v>122</v>
      </c>
      <c r="Z467" s="2" t="s">
        <v>111</v>
      </c>
      <c r="AA467" s="2" t="s">
        <v>140</v>
      </c>
      <c r="AB467" s="2" t="s">
        <v>3227</v>
      </c>
      <c r="AC467" s="2" t="s">
        <v>3228</v>
      </c>
      <c r="AD467" s="6" t="s">
        <v>3229</v>
      </c>
      <c r="AE467" s="7" t="str">
        <f>HYPERLINK("https://drive.google.com/file/d/1QDyJDyy6_6oezIub8j8nSRjCsz0CsIAl/view?usp=drivesdk","सविता शिवाजी दूधभातेआपले प्रमाणपत्र")</f>
        <v>सविता शिवाजी दूधभातेआपले प्रमाणपत्र</v>
      </c>
      <c r="AF467" s="2" t="s">
        <v>3230</v>
      </c>
    </row>
    <row r="468" spans="1:32" ht="12.75">
      <c r="A468" s="4">
        <v>44240.559579502311</v>
      </c>
      <c r="B468" s="2" t="s">
        <v>3231</v>
      </c>
      <c r="C468" s="8">
        <v>16</v>
      </c>
      <c r="D468" s="2" t="s">
        <v>409</v>
      </c>
      <c r="E468" s="2" t="s">
        <v>3232</v>
      </c>
      <c r="F468" s="2" t="s">
        <v>355</v>
      </c>
      <c r="G468" s="2" t="s">
        <v>157</v>
      </c>
      <c r="H468" s="2">
        <v>2014</v>
      </c>
      <c r="I468" s="2" t="s">
        <v>37</v>
      </c>
      <c r="J468" s="2" t="s">
        <v>131</v>
      </c>
      <c r="K468" s="2" t="s">
        <v>81</v>
      </c>
      <c r="L468" s="2" t="s">
        <v>62</v>
      </c>
      <c r="M468" s="2" t="s">
        <v>74</v>
      </c>
      <c r="N468" s="2" t="s">
        <v>42</v>
      </c>
      <c r="O468" s="2" t="s">
        <v>43</v>
      </c>
      <c r="P468" s="2" t="s">
        <v>120</v>
      </c>
      <c r="Q468" s="2" t="s">
        <v>363</v>
      </c>
      <c r="R468" s="2" t="s">
        <v>81</v>
      </c>
      <c r="S468" s="2" t="s">
        <v>47</v>
      </c>
      <c r="T468" s="2" t="s">
        <v>79</v>
      </c>
      <c r="U468" s="2" t="s">
        <v>110</v>
      </c>
      <c r="V468" s="2" t="s">
        <v>50</v>
      </c>
      <c r="W468" s="2" t="s">
        <v>81</v>
      </c>
      <c r="X468" s="2" t="s">
        <v>82</v>
      </c>
      <c r="Y468" s="2" t="s">
        <v>52</v>
      </c>
      <c r="Z468" s="2" t="s">
        <v>53</v>
      </c>
      <c r="AA468" s="2" t="s">
        <v>112</v>
      </c>
      <c r="AB468" s="2" t="s">
        <v>3233</v>
      </c>
      <c r="AC468" s="2" t="s">
        <v>3234</v>
      </c>
      <c r="AD468" s="6" t="s">
        <v>3235</v>
      </c>
      <c r="AE468" s="7" t="str">
        <f>HYPERLINK("https://drive.google.com/file/d/1qwyonoeJhF0ncKbSlZLndbBUudjtyuuR/view?usp=drivesdk","Yesआपले प्रमाणपत्र")</f>
        <v>Yesआपले प्रमाणपत्र</v>
      </c>
      <c r="AF468" s="2" t="s">
        <v>3236</v>
      </c>
    </row>
    <row r="469" spans="1:32" ht="12.75">
      <c r="A469" s="4">
        <v>44240.568102789352</v>
      </c>
      <c r="B469" s="2" t="s">
        <v>3237</v>
      </c>
      <c r="C469" s="8">
        <v>12</v>
      </c>
      <c r="D469" s="2" t="s">
        <v>3238</v>
      </c>
      <c r="E469" s="2" t="s">
        <v>3239</v>
      </c>
      <c r="F469" s="2" t="s">
        <v>72</v>
      </c>
      <c r="G469" s="2" t="s">
        <v>157</v>
      </c>
      <c r="H469" s="2">
        <v>2016</v>
      </c>
      <c r="I469" s="2" t="s">
        <v>37</v>
      </c>
      <c r="J469" s="2" t="s">
        <v>38</v>
      </c>
      <c r="K469" s="2" t="s">
        <v>39</v>
      </c>
      <c r="L469" s="2" t="s">
        <v>278</v>
      </c>
      <c r="M469" s="2" t="s">
        <v>165</v>
      </c>
      <c r="N469" s="2" t="s">
        <v>42</v>
      </c>
      <c r="O469" s="2" t="s">
        <v>75</v>
      </c>
      <c r="P469" s="2" t="s">
        <v>76</v>
      </c>
      <c r="Q469" s="2" t="s">
        <v>77</v>
      </c>
      <c r="R469" s="2" t="s">
        <v>64</v>
      </c>
      <c r="S469" s="2" t="s">
        <v>93</v>
      </c>
      <c r="T469" s="2" t="s">
        <v>79</v>
      </c>
      <c r="U469" s="2" t="s">
        <v>132</v>
      </c>
      <c r="V469" s="2" t="s">
        <v>139</v>
      </c>
      <c r="W469" s="2" t="s">
        <v>46</v>
      </c>
      <c r="X469" s="2" t="s">
        <v>148</v>
      </c>
      <c r="Y469" s="2" t="s">
        <v>52</v>
      </c>
      <c r="Z469" s="2" t="s">
        <v>53</v>
      </c>
      <c r="AA469" s="2" t="s">
        <v>140</v>
      </c>
      <c r="AB469" s="2" t="s">
        <v>3240</v>
      </c>
      <c r="AC469" s="2" t="s">
        <v>3241</v>
      </c>
      <c r="AD469" s="6" t="s">
        <v>3242</v>
      </c>
      <c r="AE469" s="7" t="str">
        <f>HYPERLINK("https://drive.google.com/file/d/1OmG1UiF_-lFIgdU6znXJa3Gmlb6BDFB5/view?usp=drivesdk","Gitanjali Balasaheb Walhekar आपले प्रमाणपत्र")</f>
        <v>Gitanjali Balasaheb Walhekar आपले प्रमाणपत्र</v>
      </c>
      <c r="AF469" s="2" t="s">
        <v>3243</v>
      </c>
    </row>
    <row r="470" spans="1:32" ht="12.75">
      <c r="A470" s="4">
        <v>44240.570713020832</v>
      </c>
      <c r="B470" s="2" t="s">
        <v>3244</v>
      </c>
      <c r="C470" s="8">
        <v>10</v>
      </c>
      <c r="D470" s="2" t="s">
        <v>3245</v>
      </c>
      <c r="E470" s="2" t="s">
        <v>3246</v>
      </c>
      <c r="F470" s="2" t="s">
        <v>72</v>
      </c>
      <c r="G470" s="2" t="s">
        <v>157</v>
      </c>
      <c r="H470" s="2">
        <v>2013</v>
      </c>
      <c r="I470" s="2" t="s">
        <v>46</v>
      </c>
      <c r="J470" s="2" t="s">
        <v>73</v>
      </c>
      <c r="K470" s="2" t="s">
        <v>46</v>
      </c>
      <c r="L470" s="2" t="s">
        <v>62</v>
      </c>
      <c r="M470" s="2" t="s">
        <v>107</v>
      </c>
      <c r="N470" s="2" t="s">
        <v>63</v>
      </c>
      <c r="O470" s="2" t="s">
        <v>75</v>
      </c>
      <c r="P470" s="2" t="s">
        <v>44</v>
      </c>
      <c r="Q470" s="2" t="s">
        <v>45</v>
      </c>
      <c r="R470" s="2" t="s">
        <v>64</v>
      </c>
      <c r="S470" s="2" t="s">
        <v>47</v>
      </c>
      <c r="T470" s="2" t="s">
        <v>48</v>
      </c>
      <c r="U470" s="2" t="s">
        <v>110</v>
      </c>
      <c r="V470" s="2" t="s">
        <v>139</v>
      </c>
      <c r="W470" s="2" t="s">
        <v>106</v>
      </c>
      <c r="X470" s="2" t="s">
        <v>189</v>
      </c>
      <c r="Y470" s="2" t="s">
        <v>93</v>
      </c>
      <c r="Z470" s="2" t="s">
        <v>53</v>
      </c>
      <c r="AA470" s="2" t="s">
        <v>140</v>
      </c>
      <c r="AB470" s="2" t="s">
        <v>3247</v>
      </c>
      <c r="AC470" s="2" t="s">
        <v>3248</v>
      </c>
      <c r="AD470" s="6" t="s">
        <v>3249</v>
      </c>
      <c r="AE470" s="7" t="str">
        <f>HYPERLINK("https://drive.google.com/file/d/15nzEQWiMsmlsM0me0N1lo_ZIxj-IKcAQ/view?usp=drivesdk","Walhekar Gayatri Dilipआपले प्रमाणपत्र")</f>
        <v>Walhekar Gayatri Dilipआपले प्रमाणपत्र</v>
      </c>
      <c r="AF470" s="2" t="s">
        <v>3250</v>
      </c>
    </row>
    <row r="471" spans="1:32" ht="12.75">
      <c r="A471" s="4">
        <v>44240.573369039354</v>
      </c>
      <c r="B471" s="2" t="s">
        <v>3251</v>
      </c>
      <c r="C471" s="8">
        <v>18</v>
      </c>
      <c r="D471" s="2" t="s">
        <v>3252</v>
      </c>
      <c r="E471" s="2" t="s">
        <v>3253</v>
      </c>
      <c r="F471" s="2" t="s">
        <v>104</v>
      </c>
      <c r="G471" s="2" t="s">
        <v>105</v>
      </c>
      <c r="H471" s="2">
        <v>2014</v>
      </c>
      <c r="I471" s="2" t="s">
        <v>46</v>
      </c>
      <c r="J471" s="2" t="s">
        <v>131</v>
      </c>
      <c r="K471" s="2" t="s">
        <v>39</v>
      </c>
      <c r="L471" s="2" t="s">
        <v>62</v>
      </c>
      <c r="M471" s="2" t="s">
        <v>165</v>
      </c>
      <c r="N471" s="2" t="s">
        <v>431</v>
      </c>
      <c r="O471" s="2" t="s">
        <v>43</v>
      </c>
      <c r="P471" s="2" t="s">
        <v>120</v>
      </c>
      <c r="Q471" s="2" t="s">
        <v>77</v>
      </c>
      <c r="R471" s="2" t="s">
        <v>64</v>
      </c>
      <c r="S471" s="2" t="s">
        <v>93</v>
      </c>
      <c r="T471" s="2" t="s">
        <v>48</v>
      </c>
      <c r="U471" s="2" t="s">
        <v>110</v>
      </c>
      <c r="V471" s="2" t="s">
        <v>50</v>
      </c>
      <c r="W471" s="2" t="s">
        <v>46</v>
      </c>
      <c r="X471" s="2" t="s">
        <v>51</v>
      </c>
      <c r="Y471" s="2" t="s">
        <v>52</v>
      </c>
      <c r="Z471" s="2" t="s">
        <v>53</v>
      </c>
      <c r="AA471" s="2" t="s">
        <v>54</v>
      </c>
      <c r="AB471" s="2" t="s">
        <v>3254</v>
      </c>
      <c r="AC471" s="2" t="s">
        <v>3255</v>
      </c>
      <c r="AD471" s="6" t="s">
        <v>3256</v>
      </c>
      <c r="AE471" s="7" t="str">
        <f>HYPERLINK("https://drive.google.com/file/d/1jpVXzAF7m4ejJ9Z8tulKXxOHaojvfSKM/view?usp=drivesdk","Marathi आपले प्रमाणपत्र")</f>
        <v>Marathi आपले प्रमाणपत्र</v>
      </c>
      <c r="AF471" s="2" t="s">
        <v>3257</v>
      </c>
    </row>
    <row r="472" spans="1:32" ht="12.75">
      <c r="A472" s="4">
        <v>44240.579116689813</v>
      </c>
      <c r="B472" s="2" t="s">
        <v>3258</v>
      </c>
      <c r="C472" s="8">
        <v>26</v>
      </c>
      <c r="D472" s="2" t="s">
        <v>3259</v>
      </c>
      <c r="E472" s="2" t="s">
        <v>3260</v>
      </c>
      <c r="F472" s="2" t="s">
        <v>104</v>
      </c>
      <c r="G472" s="2" t="s">
        <v>157</v>
      </c>
      <c r="H472" s="2">
        <v>2014</v>
      </c>
      <c r="I472" s="2" t="s">
        <v>37</v>
      </c>
      <c r="J472" s="2" t="s">
        <v>73</v>
      </c>
      <c r="K472" s="2" t="s">
        <v>39</v>
      </c>
      <c r="L472" s="2" t="s">
        <v>40</v>
      </c>
      <c r="M472" s="2" t="s">
        <v>41</v>
      </c>
      <c r="N472" s="2" t="s">
        <v>63</v>
      </c>
      <c r="O472" s="2" t="s">
        <v>43</v>
      </c>
      <c r="P472" s="2" t="s">
        <v>44</v>
      </c>
      <c r="Q472" s="2" t="s">
        <v>45</v>
      </c>
      <c r="R472" s="2" t="s">
        <v>81</v>
      </c>
      <c r="S472" s="2" t="s">
        <v>206</v>
      </c>
      <c r="T472" s="2" t="s">
        <v>94</v>
      </c>
      <c r="U472" s="2" t="s">
        <v>110</v>
      </c>
      <c r="V472" s="2" t="s">
        <v>50</v>
      </c>
      <c r="W472" s="2" t="s">
        <v>81</v>
      </c>
      <c r="X472" s="2" t="s">
        <v>51</v>
      </c>
      <c r="Y472" s="2" t="s">
        <v>52</v>
      </c>
      <c r="Z472" s="2" t="s">
        <v>53</v>
      </c>
      <c r="AA472" s="2" t="s">
        <v>54</v>
      </c>
      <c r="AB472" s="2" t="s">
        <v>3261</v>
      </c>
      <c r="AC472" s="2" t="s">
        <v>3262</v>
      </c>
      <c r="AD472" s="6" t="s">
        <v>3263</v>
      </c>
      <c r="AE472" s="7" t="str">
        <f>HYPERLINK("https://drive.google.com/file/d/1eJ6ZA1Mj98Nl0aoIcJcA7fiVHwfydJis/view?usp=drivesdk","Bhalerao Vishakha Vijayआपले प्रमाणपत्र")</f>
        <v>Bhalerao Vishakha Vijayआपले प्रमाणपत्र</v>
      </c>
      <c r="AF472" s="2" t="s">
        <v>3264</v>
      </c>
    </row>
    <row r="473" spans="1:32" ht="12.75">
      <c r="A473" s="4">
        <v>44240.584438425925</v>
      </c>
      <c r="B473" s="2" t="s">
        <v>3265</v>
      </c>
      <c r="C473" s="8">
        <v>10</v>
      </c>
      <c r="D473" s="2" t="s">
        <v>3266</v>
      </c>
      <c r="E473" s="2" t="s">
        <v>3267</v>
      </c>
      <c r="F473" s="2" t="s">
        <v>104</v>
      </c>
      <c r="G473" s="2" t="s">
        <v>105</v>
      </c>
      <c r="H473" s="2">
        <v>2015</v>
      </c>
      <c r="I473" s="2" t="s">
        <v>46</v>
      </c>
      <c r="J473" s="2" t="s">
        <v>131</v>
      </c>
      <c r="K473" s="2" t="s">
        <v>39</v>
      </c>
      <c r="L473" s="2" t="s">
        <v>62</v>
      </c>
      <c r="M473" s="2" t="s">
        <v>165</v>
      </c>
      <c r="N473" s="2" t="s">
        <v>108</v>
      </c>
      <c r="O473" s="2" t="s">
        <v>75</v>
      </c>
      <c r="P473" s="2" t="s">
        <v>44</v>
      </c>
      <c r="Q473" s="2" t="s">
        <v>45</v>
      </c>
      <c r="R473" s="2" t="s">
        <v>81</v>
      </c>
      <c r="S473" s="2" t="s">
        <v>78</v>
      </c>
      <c r="T473" s="2" t="s">
        <v>79</v>
      </c>
      <c r="U473" s="2" t="s">
        <v>132</v>
      </c>
      <c r="V473" s="2" t="s">
        <v>221</v>
      </c>
      <c r="W473" s="2" t="s">
        <v>37</v>
      </c>
      <c r="X473" s="2" t="s">
        <v>82</v>
      </c>
      <c r="Y473" s="2" t="s">
        <v>93</v>
      </c>
      <c r="Z473" s="2" t="s">
        <v>149</v>
      </c>
      <c r="AA473" s="2" t="s">
        <v>54</v>
      </c>
      <c r="AB473" s="2" t="s">
        <v>3268</v>
      </c>
      <c r="AC473" s="2" t="s">
        <v>3269</v>
      </c>
      <c r="AD473" s="6" t="s">
        <v>3270</v>
      </c>
      <c r="AE473" s="7" t="str">
        <f>HYPERLINK("https://drive.google.com/file/d/17Lu2oOZsz2HGxEG9F69QwZC6GAysKxoa/view?usp=drivesdk","Kartil Prasad Sanjayआपले प्रमाणपत्र")</f>
        <v>Kartil Prasad Sanjayआपले प्रमाणपत्र</v>
      </c>
      <c r="AF473" s="2" t="s">
        <v>3271</v>
      </c>
    </row>
    <row r="474" spans="1:32" ht="12.75">
      <c r="A474" s="4">
        <v>44240.591394525458</v>
      </c>
      <c r="B474" s="2" t="s">
        <v>3272</v>
      </c>
      <c r="C474" s="8">
        <v>18</v>
      </c>
      <c r="D474" s="2" t="s">
        <v>3273</v>
      </c>
      <c r="E474" s="2" t="s">
        <v>3274</v>
      </c>
      <c r="F474" s="2" t="s">
        <v>355</v>
      </c>
      <c r="G474" s="2" t="s">
        <v>157</v>
      </c>
      <c r="H474" s="2">
        <v>2014</v>
      </c>
      <c r="I474" s="2" t="s">
        <v>37</v>
      </c>
      <c r="J474" s="2" t="s">
        <v>38</v>
      </c>
      <c r="K474" s="2" t="s">
        <v>39</v>
      </c>
      <c r="L474" s="2" t="s">
        <v>62</v>
      </c>
      <c r="M474" s="2" t="s">
        <v>107</v>
      </c>
      <c r="N474" s="2" t="s">
        <v>108</v>
      </c>
      <c r="O474" s="2" t="s">
        <v>43</v>
      </c>
      <c r="P474" s="2" t="s">
        <v>76</v>
      </c>
      <c r="Q474" s="2" t="s">
        <v>45</v>
      </c>
      <c r="R474" s="2" t="s">
        <v>81</v>
      </c>
      <c r="S474" s="2" t="s">
        <v>206</v>
      </c>
      <c r="T474" s="2" t="s">
        <v>94</v>
      </c>
      <c r="U474" s="2" t="s">
        <v>110</v>
      </c>
      <c r="V474" s="2" t="s">
        <v>50</v>
      </c>
      <c r="W474" s="2" t="s">
        <v>81</v>
      </c>
      <c r="X474" s="2" t="s">
        <v>51</v>
      </c>
      <c r="Y474" s="2" t="s">
        <v>52</v>
      </c>
      <c r="Z474" s="2" t="s">
        <v>149</v>
      </c>
      <c r="AA474" s="2" t="s">
        <v>112</v>
      </c>
      <c r="AB474" s="2" t="s">
        <v>3275</v>
      </c>
      <c r="AC474" s="2" t="s">
        <v>3276</v>
      </c>
      <c r="AD474" s="6" t="s">
        <v>3277</v>
      </c>
      <c r="AE474" s="7" t="str">
        <f>HYPERLINK("https://drive.google.com/file/d/1wupVcn3bIWKP6zqEQURrFeJ8nx-n93jr/view?usp=drivesdk","कोहकडे मुकूंद भाऊसाहेबआपले प्रमाणपत्र")</f>
        <v>कोहकडे मुकूंद भाऊसाहेबआपले प्रमाणपत्र</v>
      </c>
      <c r="AF474" s="2" t="s">
        <v>3278</v>
      </c>
    </row>
    <row r="475" spans="1:32" ht="12.75">
      <c r="A475" s="4">
        <v>44240.598684837962</v>
      </c>
      <c r="B475" s="2" t="s">
        <v>3279</v>
      </c>
      <c r="C475" s="8">
        <v>14</v>
      </c>
      <c r="D475" s="2" t="s">
        <v>3280</v>
      </c>
      <c r="E475" s="2" t="s">
        <v>3281</v>
      </c>
      <c r="F475" s="2" t="s">
        <v>180</v>
      </c>
      <c r="G475" s="2" t="s">
        <v>36</v>
      </c>
      <c r="H475" s="2">
        <v>2014</v>
      </c>
      <c r="I475" s="2" t="s">
        <v>106</v>
      </c>
      <c r="J475" s="2" t="s">
        <v>38</v>
      </c>
      <c r="K475" s="2" t="s">
        <v>39</v>
      </c>
      <c r="L475" s="2" t="s">
        <v>62</v>
      </c>
      <c r="M475" s="2" t="s">
        <v>107</v>
      </c>
      <c r="N475" s="2" t="s">
        <v>63</v>
      </c>
      <c r="O475" s="2" t="s">
        <v>75</v>
      </c>
      <c r="P475" s="2" t="s">
        <v>44</v>
      </c>
      <c r="Q475" s="2" t="s">
        <v>77</v>
      </c>
      <c r="R475" s="2" t="s">
        <v>64</v>
      </c>
      <c r="S475" s="2" t="s">
        <v>78</v>
      </c>
      <c r="T475" s="2" t="s">
        <v>94</v>
      </c>
      <c r="U475" s="2" t="s">
        <v>110</v>
      </c>
      <c r="V475" s="2" t="s">
        <v>50</v>
      </c>
      <c r="W475" s="2" t="s">
        <v>37</v>
      </c>
      <c r="X475" s="2" t="s">
        <v>51</v>
      </c>
      <c r="Y475" s="2" t="s">
        <v>122</v>
      </c>
      <c r="Z475" s="2" t="s">
        <v>111</v>
      </c>
      <c r="AA475" s="2" t="s">
        <v>123</v>
      </c>
      <c r="AB475" s="2" t="s">
        <v>3282</v>
      </c>
      <c r="AC475" s="2" t="s">
        <v>3283</v>
      </c>
      <c r="AD475" s="6" t="s">
        <v>3284</v>
      </c>
      <c r="AE475" s="7" t="str">
        <f>HYPERLINK("https://drive.google.com/file/d/1iUPmV3bGf3ciPXRvr3dHoiaxyqm828Hd/view?usp=drivesdk","देवरे संदिप भटूआपले प्रमाणपत्र")</f>
        <v>देवरे संदिप भटूआपले प्रमाणपत्र</v>
      </c>
      <c r="AF475" s="2" t="s">
        <v>3285</v>
      </c>
    </row>
    <row r="476" spans="1:32" ht="12.75">
      <c r="A476" s="4">
        <v>44240.604362314814</v>
      </c>
      <c r="B476" s="2" t="s">
        <v>3286</v>
      </c>
      <c r="C476" s="8">
        <v>26</v>
      </c>
      <c r="D476" s="2" t="s">
        <v>3287</v>
      </c>
      <c r="E476" s="2" t="s">
        <v>849</v>
      </c>
      <c r="F476" s="2" t="s">
        <v>104</v>
      </c>
      <c r="G476" s="2" t="s">
        <v>105</v>
      </c>
      <c r="H476" s="2">
        <v>2014</v>
      </c>
      <c r="I476" s="2" t="s">
        <v>37</v>
      </c>
      <c r="J476" s="2" t="s">
        <v>73</v>
      </c>
      <c r="K476" s="2" t="s">
        <v>39</v>
      </c>
      <c r="L476" s="2" t="s">
        <v>40</v>
      </c>
      <c r="M476" s="2" t="s">
        <v>41</v>
      </c>
      <c r="N476" s="2" t="s">
        <v>108</v>
      </c>
      <c r="O476" s="2" t="s">
        <v>43</v>
      </c>
      <c r="P476" s="2" t="s">
        <v>44</v>
      </c>
      <c r="Q476" s="2" t="s">
        <v>45</v>
      </c>
      <c r="R476" s="2" t="s">
        <v>81</v>
      </c>
      <c r="S476" s="2" t="s">
        <v>206</v>
      </c>
      <c r="T476" s="2" t="s">
        <v>94</v>
      </c>
      <c r="U476" s="2" t="s">
        <v>110</v>
      </c>
      <c r="V476" s="2" t="s">
        <v>50</v>
      </c>
      <c r="W476" s="2" t="s">
        <v>46</v>
      </c>
      <c r="X476" s="2" t="s">
        <v>51</v>
      </c>
      <c r="Y476" s="2" t="s">
        <v>52</v>
      </c>
      <c r="Z476" s="2" t="s">
        <v>53</v>
      </c>
      <c r="AA476" s="2" t="s">
        <v>54</v>
      </c>
      <c r="AB476" s="2" t="s">
        <v>3288</v>
      </c>
      <c r="AC476" s="2" t="s">
        <v>3289</v>
      </c>
      <c r="AD476" s="6" t="s">
        <v>3290</v>
      </c>
      <c r="AE476" s="7" t="str">
        <f>HYPERLINK("https://drive.google.com/file/d/1b8Io0Kkgn_bhCQoozczqvzvRe71YLFRv/view?usp=drivesdk","Bachkar Jayshri Ashokआपले प्रमाणपत्र")</f>
        <v>Bachkar Jayshri Ashokआपले प्रमाणपत्र</v>
      </c>
      <c r="AF476" s="2" t="s">
        <v>3291</v>
      </c>
    </row>
    <row r="477" spans="1:32" ht="12.75">
      <c r="A477" s="4">
        <v>44240.624188738424</v>
      </c>
      <c r="B477" s="2" t="s">
        <v>3292</v>
      </c>
      <c r="C477" s="8">
        <v>26</v>
      </c>
      <c r="D477" s="2" t="s">
        <v>3293</v>
      </c>
      <c r="E477" s="2" t="s">
        <v>3294</v>
      </c>
      <c r="F477" s="2" t="s">
        <v>104</v>
      </c>
      <c r="G477" s="2" t="s">
        <v>105</v>
      </c>
      <c r="H477" s="2">
        <v>2014</v>
      </c>
      <c r="I477" s="2" t="s">
        <v>37</v>
      </c>
      <c r="J477" s="2" t="s">
        <v>73</v>
      </c>
      <c r="K477" s="2" t="s">
        <v>39</v>
      </c>
      <c r="L477" s="2" t="s">
        <v>40</v>
      </c>
      <c r="M477" s="2" t="s">
        <v>41</v>
      </c>
      <c r="N477" s="2" t="s">
        <v>63</v>
      </c>
      <c r="O477" s="2" t="s">
        <v>43</v>
      </c>
      <c r="P477" s="2" t="s">
        <v>44</v>
      </c>
      <c r="Q477" s="2" t="s">
        <v>45</v>
      </c>
      <c r="R477" s="2" t="s">
        <v>81</v>
      </c>
      <c r="S477" s="2" t="s">
        <v>206</v>
      </c>
      <c r="T477" s="2" t="s">
        <v>94</v>
      </c>
      <c r="U477" s="2" t="s">
        <v>110</v>
      </c>
      <c r="V477" s="2" t="s">
        <v>50</v>
      </c>
      <c r="W477" s="2" t="s">
        <v>81</v>
      </c>
      <c r="X477" s="2" t="s">
        <v>51</v>
      </c>
      <c r="Y477" s="2" t="s">
        <v>52</v>
      </c>
      <c r="Z477" s="2" t="s">
        <v>53</v>
      </c>
      <c r="AA477" s="2" t="s">
        <v>54</v>
      </c>
      <c r="AB477" s="2" t="s">
        <v>3295</v>
      </c>
      <c r="AC477" s="2" t="s">
        <v>3296</v>
      </c>
      <c r="AD477" s="6" t="s">
        <v>3297</v>
      </c>
      <c r="AE477" s="7" t="str">
        <f>HYPERLINK("https://drive.google.com/file/d/1u6RJS3JYk9m5d0zlgerK5uM8A22bcOVF/view?usp=drivesdk","प्रसाद संदिप गुलदगडआपले प्रमाणपत्र")</f>
        <v>प्रसाद संदिप गुलदगडआपले प्रमाणपत्र</v>
      </c>
      <c r="AF477" s="2" t="s">
        <v>3298</v>
      </c>
    </row>
    <row r="478" spans="1:32" ht="12.75">
      <c r="A478" s="4">
        <v>44240.630926504629</v>
      </c>
      <c r="B478" s="2" t="s">
        <v>3299</v>
      </c>
      <c r="C478" s="8">
        <v>12</v>
      </c>
      <c r="D478" s="2" t="s">
        <v>3300</v>
      </c>
      <c r="E478" s="2" t="s">
        <v>3301</v>
      </c>
      <c r="F478" s="2" t="s">
        <v>104</v>
      </c>
      <c r="G478" s="2" t="s">
        <v>105</v>
      </c>
      <c r="H478" s="2">
        <v>2014</v>
      </c>
      <c r="I478" s="2" t="s">
        <v>81</v>
      </c>
      <c r="J478" s="2" t="s">
        <v>131</v>
      </c>
      <c r="K478" s="2" t="s">
        <v>81</v>
      </c>
      <c r="L478" s="2" t="s">
        <v>40</v>
      </c>
      <c r="M478" s="2" t="s">
        <v>165</v>
      </c>
      <c r="N478" s="2" t="s">
        <v>63</v>
      </c>
      <c r="O478" s="2" t="s">
        <v>43</v>
      </c>
      <c r="P478" s="2" t="s">
        <v>44</v>
      </c>
      <c r="Q478" s="2" t="s">
        <v>363</v>
      </c>
      <c r="R478" s="2" t="s">
        <v>81</v>
      </c>
      <c r="S478" s="2" t="s">
        <v>93</v>
      </c>
      <c r="T478" s="2" t="s">
        <v>48</v>
      </c>
      <c r="U478" s="2" t="s">
        <v>49</v>
      </c>
      <c r="V478" s="2" t="s">
        <v>95</v>
      </c>
      <c r="W478" s="2" t="s">
        <v>46</v>
      </c>
      <c r="X478" s="2" t="s">
        <v>82</v>
      </c>
      <c r="Y478" s="2" t="s">
        <v>93</v>
      </c>
      <c r="Z478" s="2" t="s">
        <v>96</v>
      </c>
      <c r="AA478" s="2" t="s">
        <v>123</v>
      </c>
      <c r="AB478" s="2" t="s">
        <v>3302</v>
      </c>
      <c r="AC478" s="2" t="s">
        <v>3303</v>
      </c>
      <c r="AD478" s="6" t="s">
        <v>3304</v>
      </c>
      <c r="AE478" s="7" t="str">
        <f>HYPERLINK("https://drive.google.com/file/d/1vBzkiau1ibk8I7o2tBiut7ldccT_GyjU/view?usp=drivesdk","Jahid Sayyadआपले प्रमाणपत्र")</f>
        <v>Jahid Sayyadआपले प्रमाणपत्र</v>
      </c>
      <c r="AF478" s="2" t="s">
        <v>3305</v>
      </c>
    </row>
    <row r="479" spans="1:32" ht="12.75">
      <c r="A479" s="4">
        <v>44240.666281087964</v>
      </c>
      <c r="B479" s="2" t="s">
        <v>3306</v>
      </c>
      <c r="C479" s="8">
        <v>26</v>
      </c>
      <c r="D479" s="2" t="s">
        <v>3307</v>
      </c>
      <c r="E479" s="2" t="s">
        <v>3308</v>
      </c>
      <c r="F479" s="2" t="s">
        <v>355</v>
      </c>
      <c r="G479" s="2" t="s">
        <v>157</v>
      </c>
      <c r="H479" s="2">
        <v>2014</v>
      </c>
      <c r="I479" s="2" t="s">
        <v>37</v>
      </c>
      <c r="J479" s="2" t="s">
        <v>73</v>
      </c>
      <c r="K479" s="2" t="s">
        <v>39</v>
      </c>
      <c r="L479" s="2" t="s">
        <v>40</v>
      </c>
      <c r="M479" s="2" t="s">
        <v>41</v>
      </c>
      <c r="N479" s="2" t="s">
        <v>63</v>
      </c>
      <c r="O479" s="2" t="s">
        <v>43</v>
      </c>
      <c r="P479" s="2" t="s">
        <v>44</v>
      </c>
      <c r="Q479" s="2" t="s">
        <v>45</v>
      </c>
      <c r="R479" s="2" t="s">
        <v>81</v>
      </c>
      <c r="S479" s="2" t="s">
        <v>206</v>
      </c>
      <c r="T479" s="2" t="s">
        <v>94</v>
      </c>
      <c r="U479" s="2" t="s">
        <v>110</v>
      </c>
      <c r="V479" s="2" t="s">
        <v>50</v>
      </c>
      <c r="W479" s="2" t="s">
        <v>81</v>
      </c>
      <c r="X479" s="2" t="s">
        <v>51</v>
      </c>
      <c r="Y479" s="2" t="s">
        <v>52</v>
      </c>
      <c r="Z479" s="2" t="s">
        <v>53</v>
      </c>
      <c r="AA479" s="2" t="s">
        <v>54</v>
      </c>
      <c r="AB479" s="2" t="s">
        <v>3309</v>
      </c>
      <c r="AC479" s="2" t="s">
        <v>3310</v>
      </c>
      <c r="AD479" s="6" t="s">
        <v>3311</v>
      </c>
      <c r="AE479" s="7" t="str">
        <f>HYPERLINK("https://drive.google.com/file/d/1jwO5yveqFW7Jp3PkL0teOW3y5mvxe_pb/view?usp=drivesdk","Priyanka Dinkar Angarkheआपले प्रमाणपत्र")</f>
        <v>Priyanka Dinkar Angarkheआपले प्रमाणपत्र</v>
      </c>
      <c r="AF479" s="2" t="s">
        <v>3312</v>
      </c>
    </row>
    <row r="480" spans="1:32" ht="12.75">
      <c r="A480" s="4">
        <v>44240.668501319444</v>
      </c>
      <c r="B480" s="2" t="s">
        <v>3313</v>
      </c>
      <c r="C480" s="8">
        <v>24</v>
      </c>
      <c r="D480" s="2" t="s">
        <v>3314</v>
      </c>
      <c r="E480" s="2" t="s">
        <v>3315</v>
      </c>
      <c r="F480" s="2" t="s">
        <v>72</v>
      </c>
      <c r="G480" s="2" t="s">
        <v>105</v>
      </c>
      <c r="H480" s="2">
        <v>2014</v>
      </c>
      <c r="I480" s="2" t="s">
        <v>37</v>
      </c>
      <c r="J480" s="2" t="s">
        <v>73</v>
      </c>
      <c r="K480" s="2" t="s">
        <v>39</v>
      </c>
      <c r="L480" s="2" t="s">
        <v>40</v>
      </c>
      <c r="M480" s="2" t="s">
        <v>41</v>
      </c>
      <c r="N480" s="2" t="s">
        <v>108</v>
      </c>
      <c r="O480" s="2" t="s">
        <v>43</v>
      </c>
      <c r="P480" s="2" t="s">
        <v>44</v>
      </c>
      <c r="Q480" s="2" t="s">
        <v>45</v>
      </c>
      <c r="R480" s="2" t="s">
        <v>81</v>
      </c>
      <c r="S480" s="2" t="s">
        <v>206</v>
      </c>
      <c r="T480" s="2" t="s">
        <v>94</v>
      </c>
      <c r="U480" s="2" t="s">
        <v>110</v>
      </c>
      <c r="V480" s="2" t="s">
        <v>50</v>
      </c>
      <c r="W480" s="2" t="s">
        <v>81</v>
      </c>
      <c r="X480" s="2" t="s">
        <v>189</v>
      </c>
      <c r="Y480" s="2" t="s">
        <v>52</v>
      </c>
      <c r="Z480" s="2" t="s">
        <v>53</v>
      </c>
      <c r="AA480" s="2" t="s">
        <v>54</v>
      </c>
      <c r="AB480" s="2" t="s">
        <v>3316</v>
      </c>
      <c r="AC480" s="2" t="s">
        <v>3317</v>
      </c>
      <c r="AD480" s="6" t="s">
        <v>3318</v>
      </c>
      <c r="AE480" s="7" t="str">
        <f>HYPERLINK("https://drive.google.com/file/d/1MVKlkpreWu2DMim1Bi2HoCNIYn_nGd3s/view?usp=drivesdk","Kohakade shital Bhausahebआपले प्रमाणपत्र")</f>
        <v>Kohakade shital Bhausahebआपले प्रमाणपत्र</v>
      </c>
      <c r="AF480" s="2" t="s">
        <v>3319</v>
      </c>
    </row>
    <row r="481" spans="1:32" ht="12.75">
      <c r="A481" s="4">
        <v>44240.691216921296</v>
      </c>
      <c r="B481" s="2" t="s">
        <v>3320</v>
      </c>
      <c r="C481" s="8">
        <v>26</v>
      </c>
      <c r="D481" s="2" t="s">
        <v>3321</v>
      </c>
      <c r="E481" s="2" t="s">
        <v>3322</v>
      </c>
      <c r="F481" s="2" t="s">
        <v>104</v>
      </c>
      <c r="G481" s="2" t="s">
        <v>105</v>
      </c>
      <c r="H481" s="2">
        <v>2014</v>
      </c>
      <c r="I481" s="2" t="s">
        <v>37</v>
      </c>
      <c r="J481" s="2" t="s">
        <v>73</v>
      </c>
      <c r="K481" s="2" t="s">
        <v>39</v>
      </c>
      <c r="L481" s="2" t="s">
        <v>40</v>
      </c>
      <c r="M481" s="2" t="s">
        <v>41</v>
      </c>
      <c r="N481" s="2" t="s">
        <v>108</v>
      </c>
      <c r="O481" s="2" t="s">
        <v>43</v>
      </c>
      <c r="P481" s="2" t="s">
        <v>44</v>
      </c>
      <c r="Q481" s="2" t="s">
        <v>45</v>
      </c>
      <c r="R481" s="2" t="s">
        <v>81</v>
      </c>
      <c r="S481" s="2" t="s">
        <v>206</v>
      </c>
      <c r="T481" s="2" t="s">
        <v>94</v>
      </c>
      <c r="U481" s="2" t="s">
        <v>110</v>
      </c>
      <c r="V481" s="2" t="s">
        <v>50</v>
      </c>
      <c r="W481" s="2" t="s">
        <v>81</v>
      </c>
      <c r="X481" s="2" t="s">
        <v>51</v>
      </c>
      <c r="Y481" s="2" t="s">
        <v>52</v>
      </c>
      <c r="Z481" s="2" t="s">
        <v>53</v>
      </c>
      <c r="AA481" s="2" t="s">
        <v>54</v>
      </c>
      <c r="AB481" s="2" t="s">
        <v>3323</v>
      </c>
      <c r="AC481" s="2" t="s">
        <v>3324</v>
      </c>
      <c r="AD481" s="6" t="s">
        <v>3325</v>
      </c>
      <c r="AE481" s="7" t="str">
        <f>HYPERLINK("https://drive.google.com/file/d/19V0a-a6XNdLvUhsn9MuguI62kqBP4axX/view?usp=drivesdk","Kasare komal raosahebआपले प्रमाणपत्र")</f>
        <v>Kasare komal raosahebआपले प्रमाणपत्र</v>
      </c>
      <c r="AF481" s="2" t="s">
        <v>3326</v>
      </c>
    </row>
    <row r="482" spans="1:32" ht="12.75">
      <c r="A482" s="4">
        <v>44240.704643703706</v>
      </c>
      <c r="B482" s="2" t="s">
        <v>3327</v>
      </c>
      <c r="C482" s="8">
        <v>26</v>
      </c>
      <c r="D482" s="2" t="s">
        <v>3328</v>
      </c>
      <c r="E482" s="2" t="s">
        <v>3329</v>
      </c>
      <c r="F482" s="2" t="s">
        <v>104</v>
      </c>
      <c r="G482" s="2" t="s">
        <v>157</v>
      </c>
      <c r="H482" s="2">
        <v>2014</v>
      </c>
      <c r="I482" s="2" t="s">
        <v>37</v>
      </c>
      <c r="J482" s="2" t="s">
        <v>73</v>
      </c>
      <c r="K482" s="2" t="s">
        <v>39</v>
      </c>
      <c r="L482" s="2" t="s">
        <v>40</v>
      </c>
      <c r="M482" s="2" t="s">
        <v>41</v>
      </c>
      <c r="N482" s="2" t="s">
        <v>63</v>
      </c>
      <c r="O482" s="2" t="s">
        <v>43</v>
      </c>
      <c r="P482" s="2" t="s">
        <v>44</v>
      </c>
      <c r="Q482" s="2" t="s">
        <v>45</v>
      </c>
      <c r="R482" s="2" t="s">
        <v>81</v>
      </c>
      <c r="S482" s="2" t="s">
        <v>206</v>
      </c>
      <c r="T482" s="2" t="s">
        <v>94</v>
      </c>
      <c r="U482" s="2" t="s">
        <v>110</v>
      </c>
      <c r="V482" s="2" t="s">
        <v>50</v>
      </c>
      <c r="W482" s="2" t="s">
        <v>81</v>
      </c>
      <c r="X482" s="2" t="s">
        <v>51</v>
      </c>
      <c r="Y482" s="2" t="s">
        <v>52</v>
      </c>
      <c r="Z482" s="2" t="s">
        <v>53</v>
      </c>
      <c r="AA482" s="2" t="s">
        <v>54</v>
      </c>
      <c r="AB482" s="2" t="s">
        <v>3330</v>
      </c>
      <c r="AC482" s="2" t="s">
        <v>3331</v>
      </c>
      <c r="AD482" s="6" t="s">
        <v>3332</v>
      </c>
      <c r="AE482" s="7" t="str">
        <f>HYPERLINK("https://drive.google.com/file/d/1rmW3YBmSNmJnHV1kxBVrsmjqOyF4XKBl/view?usp=drivesdk","BANKAR SANKET NARENDRAआपले प्रमाणपत्र")</f>
        <v>BANKAR SANKET NARENDRAआपले प्रमाणपत्र</v>
      </c>
      <c r="AF482" s="2" t="s">
        <v>3333</v>
      </c>
    </row>
    <row r="483" spans="1:32" ht="12.75">
      <c r="A483" s="4">
        <v>44240.727542222223</v>
      </c>
      <c r="B483" s="2" t="s">
        <v>3334</v>
      </c>
      <c r="C483" s="8">
        <v>26</v>
      </c>
      <c r="D483" s="2" t="s">
        <v>3335</v>
      </c>
      <c r="E483" s="2" t="s">
        <v>3336</v>
      </c>
      <c r="F483" s="2" t="s">
        <v>180</v>
      </c>
      <c r="G483" s="2" t="s">
        <v>105</v>
      </c>
      <c r="H483" s="2">
        <v>2014</v>
      </c>
      <c r="I483" s="2" t="s">
        <v>37</v>
      </c>
      <c r="J483" s="2" t="s">
        <v>73</v>
      </c>
      <c r="K483" s="2" t="s">
        <v>46</v>
      </c>
      <c r="L483" s="2" t="s">
        <v>40</v>
      </c>
      <c r="M483" s="2" t="s">
        <v>41</v>
      </c>
      <c r="N483" s="2" t="s">
        <v>42</v>
      </c>
      <c r="O483" s="2" t="s">
        <v>43</v>
      </c>
      <c r="P483" s="2" t="s">
        <v>76</v>
      </c>
      <c r="Q483" s="2" t="s">
        <v>45</v>
      </c>
      <c r="R483" s="2" t="s">
        <v>64</v>
      </c>
      <c r="S483" s="2" t="s">
        <v>206</v>
      </c>
      <c r="T483" s="2" t="s">
        <v>94</v>
      </c>
      <c r="U483" s="2" t="s">
        <v>110</v>
      </c>
      <c r="V483" s="2" t="s">
        <v>50</v>
      </c>
      <c r="W483" s="2" t="s">
        <v>37</v>
      </c>
      <c r="X483" s="2" t="s">
        <v>51</v>
      </c>
      <c r="Y483" s="2" t="s">
        <v>52</v>
      </c>
      <c r="Z483" s="2" t="s">
        <v>53</v>
      </c>
      <c r="AA483" s="2" t="s">
        <v>54</v>
      </c>
      <c r="AB483" s="2" t="s">
        <v>3337</v>
      </c>
      <c r="AC483" s="2" t="s">
        <v>3338</v>
      </c>
      <c r="AD483" s="6" t="s">
        <v>3339</v>
      </c>
      <c r="AE483" s="7" t="str">
        <f>HYPERLINK("https://drive.google.com/file/d/1QsyHAiPsvDxMM2BH3uq4t418dQvh4FPr/view?usp=drivesdk","Renuka आपले प्रमाणपत्र")</f>
        <v>Renuka आपले प्रमाणपत्र</v>
      </c>
      <c r="AF483" s="2" t="s">
        <v>3340</v>
      </c>
    </row>
    <row r="484" spans="1:32" ht="12.75">
      <c r="A484" s="4">
        <v>44240.732728668983</v>
      </c>
      <c r="B484" s="2" t="s">
        <v>3341</v>
      </c>
      <c r="C484" s="8">
        <v>26</v>
      </c>
      <c r="D484" s="2" t="s">
        <v>3342</v>
      </c>
      <c r="E484" s="2" t="s">
        <v>3185</v>
      </c>
      <c r="F484" s="2" t="s">
        <v>104</v>
      </c>
      <c r="G484" s="2" t="s">
        <v>157</v>
      </c>
      <c r="H484" s="2">
        <v>2014</v>
      </c>
      <c r="I484" s="2" t="s">
        <v>37</v>
      </c>
      <c r="J484" s="2" t="s">
        <v>73</v>
      </c>
      <c r="K484" s="2" t="s">
        <v>39</v>
      </c>
      <c r="L484" s="2" t="s">
        <v>40</v>
      </c>
      <c r="M484" s="2" t="s">
        <v>41</v>
      </c>
      <c r="N484" s="2" t="s">
        <v>63</v>
      </c>
      <c r="O484" s="2" t="s">
        <v>43</v>
      </c>
      <c r="P484" s="2" t="s">
        <v>44</v>
      </c>
      <c r="Q484" s="2" t="s">
        <v>45</v>
      </c>
      <c r="R484" s="2" t="s">
        <v>81</v>
      </c>
      <c r="S484" s="2" t="s">
        <v>206</v>
      </c>
      <c r="T484" s="2" t="s">
        <v>94</v>
      </c>
      <c r="U484" s="2" t="s">
        <v>110</v>
      </c>
      <c r="V484" s="2" t="s">
        <v>50</v>
      </c>
      <c r="W484" s="2" t="s">
        <v>81</v>
      </c>
      <c r="X484" s="2" t="s">
        <v>51</v>
      </c>
      <c r="Y484" s="2" t="s">
        <v>52</v>
      </c>
      <c r="Z484" s="2" t="s">
        <v>53</v>
      </c>
      <c r="AA484" s="2" t="s">
        <v>54</v>
      </c>
      <c r="AB484" s="2" t="s">
        <v>1892</v>
      </c>
      <c r="AC484" s="2" t="s">
        <v>3343</v>
      </c>
      <c r="AD484" s="6" t="s">
        <v>3344</v>
      </c>
      <c r="AE484" s="7" t="str">
        <f>HYPERLINK("https://drive.google.com/file/d/1N0Hj54CkL1GitSS5j0BEFcZmVZIBOTBJ/view?usp=drivesdk","Harshada Rajendra Borkarआपले प्रमाणपत्र")</f>
        <v>Harshada Rajendra Borkarआपले प्रमाणपत्र</v>
      </c>
      <c r="AF484" s="2" t="s">
        <v>3345</v>
      </c>
    </row>
    <row r="485" spans="1:32" ht="12.75">
      <c r="A485" s="4">
        <v>44240.737574710649</v>
      </c>
      <c r="B485" s="2" t="s">
        <v>3346</v>
      </c>
      <c r="C485" s="8">
        <v>26</v>
      </c>
      <c r="D485" s="2" t="s">
        <v>3347</v>
      </c>
      <c r="E485" s="2" t="s">
        <v>3348</v>
      </c>
      <c r="F485" s="2" t="s">
        <v>104</v>
      </c>
      <c r="G485" s="2" t="s">
        <v>105</v>
      </c>
      <c r="H485" s="2">
        <v>2014</v>
      </c>
      <c r="I485" s="2" t="s">
        <v>37</v>
      </c>
      <c r="J485" s="2" t="s">
        <v>73</v>
      </c>
      <c r="K485" s="2" t="s">
        <v>39</v>
      </c>
      <c r="L485" s="2" t="s">
        <v>40</v>
      </c>
      <c r="M485" s="2" t="s">
        <v>41</v>
      </c>
      <c r="N485" s="2" t="s">
        <v>63</v>
      </c>
      <c r="O485" s="2" t="s">
        <v>43</v>
      </c>
      <c r="P485" s="2" t="s">
        <v>44</v>
      </c>
      <c r="Q485" s="2" t="s">
        <v>45</v>
      </c>
      <c r="R485" s="2" t="s">
        <v>81</v>
      </c>
      <c r="S485" s="2" t="s">
        <v>206</v>
      </c>
      <c r="T485" s="2" t="s">
        <v>94</v>
      </c>
      <c r="U485" s="2" t="s">
        <v>110</v>
      </c>
      <c r="V485" s="2" t="s">
        <v>50</v>
      </c>
      <c r="W485" s="2" t="s">
        <v>81</v>
      </c>
      <c r="X485" s="2" t="s">
        <v>51</v>
      </c>
      <c r="Y485" s="2" t="s">
        <v>52</v>
      </c>
      <c r="Z485" s="2" t="s">
        <v>53</v>
      </c>
      <c r="AA485" s="2" t="s">
        <v>54</v>
      </c>
      <c r="AB485" s="2" t="s">
        <v>3349</v>
      </c>
      <c r="AC485" s="2" t="s">
        <v>3350</v>
      </c>
      <c r="AD485" s="6" t="s">
        <v>3351</v>
      </c>
      <c r="AE485" s="7" t="str">
        <f>HYPERLINK("https://drive.google.com/file/d/1Tzu3ng2vj-MT_s1LD3ZN0bzXNISoLl6S/view?usp=drivesdk","Ayush Subhash Alhatआपले प्रमाणपत्र")</f>
        <v>Ayush Subhash Alhatआपले प्रमाणपत्र</v>
      </c>
      <c r="AF485" s="2" t="s">
        <v>3352</v>
      </c>
    </row>
    <row r="486" spans="1:32" ht="12.75">
      <c r="A486" s="4">
        <v>44240.79475325231</v>
      </c>
      <c r="B486" s="2" t="s">
        <v>3353</v>
      </c>
      <c r="C486" s="8">
        <v>26</v>
      </c>
      <c r="D486" s="2" t="s">
        <v>3354</v>
      </c>
      <c r="E486" s="2" t="s">
        <v>3355</v>
      </c>
      <c r="F486" s="2" t="s">
        <v>104</v>
      </c>
      <c r="G486" s="2" t="s">
        <v>105</v>
      </c>
      <c r="H486" s="2">
        <v>2014</v>
      </c>
      <c r="I486" s="2" t="s">
        <v>37</v>
      </c>
      <c r="J486" s="2" t="s">
        <v>73</v>
      </c>
      <c r="K486" s="2" t="s">
        <v>39</v>
      </c>
      <c r="L486" s="2" t="s">
        <v>40</v>
      </c>
      <c r="M486" s="2" t="s">
        <v>41</v>
      </c>
      <c r="N486" s="2" t="s">
        <v>63</v>
      </c>
      <c r="O486" s="2" t="s">
        <v>43</v>
      </c>
      <c r="P486" s="2" t="s">
        <v>44</v>
      </c>
      <c r="Q486" s="2" t="s">
        <v>45</v>
      </c>
      <c r="R486" s="2" t="s">
        <v>81</v>
      </c>
      <c r="S486" s="2" t="s">
        <v>206</v>
      </c>
      <c r="T486" s="2" t="s">
        <v>94</v>
      </c>
      <c r="U486" s="2" t="s">
        <v>110</v>
      </c>
      <c r="V486" s="2" t="s">
        <v>50</v>
      </c>
      <c r="W486" s="2" t="s">
        <v>46</v>
      </c>
      <c r="X486" s="2" t="s">
        <v>51</v>
      </c>
      <c r="Y486" s="2" t="s">
        <v>52</v>
      </c>
      <c r="Z486" s="2" t="s">
        <v>53</v>
      </c>
      <c r="AA486" s="2" t="s">
        <v>54</v>
      </c>
      <c r="AB486" s="2" t="s">
        <v>3356</v>
      </c>
      <c r="AC486" s="2" t="s">
        <v>3357</v>
      </c>
      <c r="AD486" s="6" t="s">
        <v>3358</v>
      </c>
      <c r="AE486" s="7" t="str">
        <f>HYPERLINK("https://drive.google.com/file/d/1ay5EgoSfE-hW7ukpgTz3SmW9Wi2soFp0/view?usp=drivesdk","प्रथमेश नानासाहेब वराळेआपले प्रमाणपत्र")</f>
        <v>प्रथमेश नानासाहेब वराळेआपले प्रमाणपत्र</v>
      </c>
      <c r="AF486" s="2" t="s">
        <v>3359</v>
      </c>
    </row>
    <row r="487" spans="1:32" ht="12.75">
      <c r="A487" s="4">
        <v>44240.799313055555</v>
      </c>
      <c r="B487" s="2" t="s">
        <v>3360</v>
      </c>
      <c r="C487" s="8">
        <v>16</v>
      </c>
      <c r="D487" s="2" t="s">
        <v>3361</v>
      </c>
      <c r="E487" s="2" t="s">
        <v>3362</v>
      </c>
      <c r="F487" s="2" t="s">
        <v>104</v>
      </c>
      <c r="G487" s="2" t="s">
        <v>105</v>
      </c>
      <c r="H487" s="2">
        <v>2014</v>
      </c>
      <c r="I487" s="2" t="s">
        <v>81</v>
      </c>
      <c r="J487" s="2" t="s">
        <v>73</v>
      </c>
      <c r="K487" s="2" t="s">
        <v>205</v>
      </c>
      <c r="L487" s="2" t="s">
        <v>278</v>
      </c>
      <c r="M487" s="2" t="s">
        <v>41</v>
      </c>
      <c r="N487" s="2" t="s">
        <v>42</v>
      </c>
      <c r="O487" s="2" t="s">
        <v>43</v>
      </c>
      <c r="P487" s="2" t="s">
        <v>44</v>
      </c>
      <c r="Q487" s="2" t="s">
        <v>166</v>
      </c>
      <c r="R487" s="2" t="s">
        <v>109</v>
      </c>
      <c r="S487" s="2" t="s">
        <v>93</v>
      </c>
      <c r="T487" s="2" t="s">
        <v>79</v>
      </c>
      <c r="U487" s="2" t="s">
        <v>49</v>
      </c>
      <c r="V487" s="2" t="s">
        <v>139</v>
      </c>
      <c r="W487" s="2" t="s">
        <v>37</v>
      </c>
      <c r="X487" s="2" t="s">
        <v>82</v>
      </c>
      <c r="Y487" s="2" t="s">
        <v>93</v>
      </c>
      <c r="Z487" s="2" t="s">
        <v>53</v>
      </c>
      <c r="AA487" s="2" t="s">
        <v>123</v>
      </c>
      <c r="AB487" s="2" t="s">
        <v>2158</v>
      </c>
      <c r="AC487" s="2" t="s">
        <v>3363</v>
      </c>
      <c r="AD487" s="6" t="s">
        <v>3364</v>
      </c>
      <c r="AE487" s="7" t="str">
        <f>HYPERLINK("https://drive.google.com/file/d/1swQMKgBoEGhS0_spnh-fUNrGH1kY55me/view?usp=drivesdk","Gade Aarti prakashआपले प्रमाणपत्र")</f>
        <v>Gade Aarti prakashआपले प्रमाणपत्र</v>
      </c>
      <c r="AF487" s="2" t="s">
        <v>3365</v>
      </c>
    </row>
    <row r="488" spans="1:32" ht="12.75">
      <c r="A488" s="4">
        <v>44240.804080231479</v>
      </c>
      <c r="B488" s="2" t="s">
        <v>3366</v>
      </c>
      <c r="C488" s="8">
        <v>12</v>
      </c>
      <c r="D488" s="2" t="s">
        <v>3367</v>
      </c>
      <c r="E488" s="2" t="s">
        <v>3368</v>
      </c>
      <c r="F488" s="2" t="s">
        <v>104</v>
      </c>
      <c r="G488" s="2" t="s">
        <v>157</v>
      </c>
      <c r="H488" s="2">
        <v>2014</v>
      </c>
      <c r="I488" s="2" t="s">
        <v>37</v>
      </c>
      <c r="J488" s="2" t="s">
        <v>73</v>
      </c>
      <c r="K488" s="2" t="s">
        <v>39</v>
      </c>
      <c r="L488" s="2" t="s">
        <v>62</v>
      </c>
      <c r="M488" s="2" t="s">
        <v>107</v>
      </c>
      <c r="N488" s="2" t="s">
        <v>63</v>
      </c>
      <c r="O488" s="2" t="s">
        <v>75</v>
      </c>
      <c r="P488" s="2" t="s">
        <v>197</v>
      </c>
      <c r="Q488" s="2" t="s">
        <v>363</v>
      </c>
      <c r="R488" s="2" t="s">
        <v>64</v>
      </c>
      <c r="S488" s="2" t="s">
        <v>93</v>
      </c>
      <c r="T488" s="2" t="s">
        <v>94</v>
      </c>
      <c r="U488" s="2" t="s">
        <v>110</v>
      </c>
      <c r="V488" s="2" t="s">
        <v>95</v>
      </c>
      <c r="W488" s="2" t="s">
        <v>81</v>
      </c>
      <c r="X488" s="2" t="s">
        <v>148</v>
      </c>
      <c r="Y488" s="2" t="s">
        <v>52</v>
      </c>
      <c r="Z488" s="2" t="s">
        <v>53</v>
      </c>
      <c r="AA488" s="2" t="s">
        <v>54</v>
      </c>
      <c r="AB488" s="2" t="s">
        <v>3369</v>
      </c>
      <c r="AC488" s="2" t="s">
        <v>3370</v>
      </c>
      <c r="AD488" s="6" t="s">
        <v>3371</v>
      </c>
      <c r="AE488" s="7" t="str">
        <f>HYPERLINK("https://drive.google.com/file/d/1T2VLlED0LZE5DCD325epr-ZxyLiDyFAH/view?usp=drivesdk","Lavre Rajendra laxmanआपले प्रमाणपत्र")</f>
        <v>Lavre Rajendra laxmanआपले प्रमाणपत्र</v>
      </c>
      <c r="AF488" s="2" t="s">
        <v>3372</v>
      </c>
    </row>
    <row r="489" spans="1:32" ht="12.75">
      <c r="A489" s="4">
        <v>44240.811594409723</v>
      </c>
      <c r="B489" s="2" t="s">
        <v>3373</v>
      </c>
      <c r="C489" s="8">
        <v>26</v>
      </c>
      <c r="D489" s="2" t="s">
        <v>3374</v>
      </c>
      <c r="E489" s="2" t="s">
        <v>3375</v>
      </c>
      <c r="F489" s="2" t="s">
        <v>104</v>
      </c>
      <c r="G489" s="2" t="s">
        <v>105</v>
      </c>
      <c r="H489" s="2">
        <v>2014</v>
      </c>
      <c r="I489" s="2" t="s">
        <v>37</v>
      </c>
      <c r="J489" s="2" t="s">
        <v>73</v>
      </c>
      <c r="K489" s="2" t="s">
        <v>39</v>
      </c>
      <c r="L489" s="2" t="s">
        <v>40</v>
      </c>
      <c r="M489" s="2" t="s">
        <v>41</v>
      </c>
      <c r="N489" s="2" t="s">
        <v>431</v>
      </c>
      <c r="O489" s="2" t="s">
        <v>43</v>
      </c>
      <c r="P489" s="2" t="s">
        <v>44</v>
      </c>
      <c r="Q489" s="2" t="s">
        <v>45</v>
      </c>
      <c r="R489" s="2" t="s">
        <v>81</v>
      </c>
      <c r="S489" s="2" t="s">
        <v>93</v>
      </c>
      <c r="T489" s="2" t="s">
        <v>94</v>
      </c>
      <c r="U489" s="2" t="s">
        <v>110</v>
      </c>
      <c r="V489" s="2" t="s">
        <v>50</v>
      </c>
      <c r="W489" s="2" t="s">
        <v>37</v>
      </c>
      <c r="X489" s="2" t="s">
        <v>51</v>
      </c>
      <c r="Y489" s="2" t="s">
        <v>93</v>
      </c>
      <c r="Z489" s="2" t="s">
        <v>53</v>
      </c>
      <c r="AA489" s="2" t="s">
        <v>54</v>
      </c>
      <c r="AB489" s="2" t="s">
        <v>3376</v>
      </c>
      <c r="AC489" s="2" t="s">
        <v>3377</v>
      </c>
      <c r="AD489" s="6" t="s">
        <v>3378</v>
      </c>
      <c r="AE489" s="7" t="str">
        <f>HYPERLINK("https://drive.google.com/file/d/19Zfn3QkrjwUwWpXZP-VgYvs86nQwj7-O/view?usp=drivesdk","Harshda ganesh tardeआपले प्रमाणपत्र")</f>
        <v>Harshda ganesh tardeआपले प्रमाणपत्र</v>
      </c>
      <c r="AF489" s="2" t="s">
        <v>3379</v>
      </c>
    </row>
    <row r="490" spans="1:32" ht="12.75">
      <c r="A490" s="4">
        <v>44240.824833356484</v>
      </c>
      <c r="B490" s="2" t="s">
        <v>3380</v>
      </c>
      <c r="C490" s="8">
        <v>10</v>
      </c>
      <c r="D490" s="2" t="s">
        <v>3381</v>
      </c>
      <c r="E490" s="2" t="s">
        <v>1200</v>
      </c>
      <c r="F490" s="2" t="s">
        <v>104</v>
      </c>
      <c r="G490" s="2" t="s">
        <v>105</v>
      </c>
      <c r="H490" s="2">
        <v>2014</v>
      </c>
      <c r="I490" s="2" t="s">
        <v>46</v>
      </c>
      <c r="J490" s="2" t="s">
        <v>131</v>
      </c>
      <c r="K490" s="2" t="s">
        <v>46</v>
      </c>
      <c r="L490" s="2" t="s">
        <v>62</v>
      </c>
      <c r="M490" s="2" t="s">
        <v>107</v>
      </c>
      <c r="N490" s="2" t="s">
        <v>63</v>
      </c>
      <c r="O490" s="2" t="s">
        <v>43</v>
      </c>
      <c r="P490" s="2" t="s">
        <v>76</v>
      </c>
      <c r="Q490" s="2" t="s">
        <v>45</v>
      </c>
      <c r="R490" s="2" t="s">
        <v>64</v>
      </c>
      <c r="S490" s="2" t="s">
        <v>47</v>
      </c>
      <c r="T490" s="2" t="s">
        <v>79</v>
      </c>
      <c r="U490" s="2" t="s">
        <v>110</v>
      </c>
      <c r="V490" s="2" t="s">
        <v>95</v>
      </c>
      <c r="W490" s="2" t="s">
        <v>46</v>
      </c>
      <c r="X490" s="2" t="s">
        <v>148</v>
      </c>
      <c r="Y490" s="2" t="s">
        <v>52</v>
      </c>
      <c r="Z490" s="2" t="s">
        <v>149</v>
      </c>
      <c r="AA490" s="2" t="s">
        <v>123</v>
      </c>
      <c r="AB490" s="2" t="s">
        <v>3382</v>
      </c>
      <c r="AC490" s="2" t="s">
        <v>3383</v>
      </c>
      <c r="AD490" s="6" t="s">
        <v>3384</v>
      </c>
      <c r="AE490" s="7" t="str">
        <f>HYPERLINK("https://drive.google.com/file/d/11hmGSpE-SyPBsvYYmG7QbmefD58vBDTk/view?usp=drivesdk","वैष्णवी पांडुरंग डमाळेआपले प्रमाणपत्र")</f>
        <v>वैष्णवी पांडुरंग डमाळेआपले प्रमाणपत्र</v>
      </c>
      <c r="AF490" s="2" t="s">
        <v>3385</v>
      </c>
    </row>
    <row r="491" spans="1:32" ht="12.75">
      <c r="A491" s="4">
        <v>44240.827989004625</v>
      </c>
      <c r="B491" s="2" t="s">
        <v>3386</v>
      </c>
      <c r="C491" s="8">
        <v>28</v>
      </c>
      <c r="D491" s="2" t="s">
        <v>2348</v>
      </c>
      <c r="E491" s="2" t="s">
        <v>3387</v>
      </c>
      <c r="F491" s="2" t="s">
        <v>104</v>
      </c>
      <c r="G491" s="2" t="s">
        <v>105</v>
      </c>
      <c r="H491" s="2">
        <v>2014</v>
      </c>
      <c r="I491" s="2" t="s">
        <v>37</v>
      </c>
      <c r="J491" s="2" t="s">
        <v>73</v>
      </c>
      <c r="K491" s="2" t="s">
        <v>39</v>
      </c>
      <c r="L491" s="2" t="s">
        <v>40</v>
      </c>
      <c r="M491" s="2" t="s">
        <v>41</v>
      </c>
      <c r="N491" s="2" t="s">
        <v>42</v>
      </c>
      <c r="O491" s="2" t="s">
        <v>43</v>
      </c>
      <c r="P491" s="2" t="s">
        <v>44</v>
      </c>
      <c r="Q491" s="2" t="s">
        <v>45</v>
      </c>
      <c r="R491" s="2" t="s">
        <v>81</v>
      </c>
      <c r="S491" s="2" t="s">
        <v>206</v>
      </c>
      <c r="T491" s="2" t="s">
        <v>94</v>
      </c>
      <c r="U491" s="2" t="s">
        <v>110</v>
      </c>
      <c r="V491" s="2" t="s">
        <v>50</v>
      </c>
      <c r="W491" s="2" t="s">
        <v>46</v>
      </c>
      <c r="X491" s="2" t="s">
        <v>51</v>
      </c>
      <c r="Y491" s="2" t="s">
        <v>52</v>
      </c>
      <c r="Z491" s="2" t="s">
        <v>53</v>
      </c>
      <c r="AA491" s="2" t="s">
        <v>54</v>
      </c>
      <c r="AB491" s="2" t="s">
        <v>3388</v>
      </c>
      <c r="AC491" s="2" t="s">
        <v>3389</v>
      </c>
      <c r="AD491" s="6" t="s">
        <v>3390</v>
      </c>
      <c r="AE491" s="7" t="str">
        <f>HYPERLINK("https://drive.google.com/file/d/1XU4Tb_QVE6bYSfaTR7cSCWUNyTJ_Kq9v/view?usp=drivesdk","Englishआपले प्रमाणपत्र")</f>
        <v>Englishआपले प्रमाणपत्र</v>
      </c>
      <c r="AF491" s="2" t="s">
        <v>3391</v>
      </c>
    </row>
    <row r="492" spans="1:32" ht="12.75">
      <c r="A492" s="4">
        <v>44240.828951585645</v>
      </c>
      <c r="B492" s="2" t="s">
        <v>3392</v>
      </c>
      <c r="C492" s="8">
        <v>10</v>
      </c>
      <c r="D492" s="2" t="s">
        <v>3393</v>
      </c>
      <c r="E492" s="2" t="s">
        <v>3394</v>
      </c>
      <c r="F492" s="2" t="s">
        <v>104</v>
      </c>
      <c r="G492" s="2" t="s">
        <v>105</v>
      </c>
      <c r="H492" s="2">
        <v>2014</v>
      </c>
      <c r="I492" s="2" t="s">
        <v>106</v>
      </c>
      <c r="J492" s="2" t="s">
        <v>131</v>
      </c>
      <c r="K492" s="2" t="s">
        <v>81</v>
      </c>
      <c r="L492" s="2" t="s">
        <v>278</v>
      </c>
      <c r="M492" s="2" t="s">
        <v>41</v>
      </c>
      <c r="N492" s="2" t="s">
        <v>63</v>
      </c>
      <c r="O492" s="2" t="s">
        <v>75</v>
      </c>
      <c r="P492" s="2" t="s">
        <v>76</v>
      </c>
      <c r="Q492" s="2" t="s">
        <v>77</v>
      </c>
      <c r="R492" s="2" t="s">
        <v>46</v>
      </c>
      <c r="S492" s="2" t="s">
        <v>206</v>
      </c>
      <c r="T492" s="2" t="s">
        <v>79</v>
      </c>
      <c r="U492" s="2" t="s">
        <v>110</v>
      </c>
      <c r="V492" s="2" t="s">
        <v>50</v>
      </c>
      <c r="W492" s="2" t="s">
        <v>106</v>
      </c>
      <c r="X492" s="2" t="s">
        <v>148</v>
      </c>
      <c r="Y492" s="2" t="s">
        <v>52</v>
      </c>
      <c r="Z492" s="2" t="s">
        <v>149</v>
      </c>
      <c r="AA492" s="2" t="s">
        <v>140</v>
      </c>
      <c r="AB492" s="2" t="s">
        <v>3395</v>
      </c>
      <c r="AC492" s="2" t="s">
        <v>3396</v>
      </c>
      <c r="AD492" s="6" t="s">
        <v>3397</v>
      </c>
      <c r="AE492" s="7" t="str">
        <f>HYPERLINK("https://drive.google.com/file/d/1dVUzrb4BDduyt8ZK2vWRjr0fQVKdjG3s/view?usp=drivesdk","Ishwari Jagannath Kaleआपले प्रमाणपत्र")</f>
        <v>Ishwari Jagannath Kaleआपले प्रमाणपत्र</v>
      </c>
      <c r="AF492" s="2" t="s">
        <v>3398</v>
      </c>
    </row>
    <row r="493" spans="1:32" ht="12.75">
      <c r="A493" s="4">
        <v>44240.856107638887</v>
      </c>
      <c r="B493" s="2" t="s">
        <v>3399</v>
      </c>
      <c r="C493" s="8">
        <v>26</v>
      </c>
      <c r="D493" s="2" t="s">
        <v>3400</v>
      </c>
      <c r="E493" s="2" t="s">
        <v>965</v>
      </c>
      <c r="F493" s="2" t="s">
        <v>104</v>
      </c>
      <c r="G493" s="2" t="s">
        <v>105</v>
      </c>
      <c r="H493" s="2">
        <v>2014</v>
      </c>
      <c r="I493" s="2" t="s">
        <v>37</v>
      </c>
      <c r="J493" s="2" t="s">
        <v>73</v>
      </c>
      <c r="K493" s="2" t="s">
        <v>39</v>
      </c>
      <c r="L493" s="2" t="s">
        <v>40</v>
      </c>
      <c r="M493" s="2" t="s">
        <v>41</v>
      </c>
      <c r="N493" s="2" t="s">
        <v>63</v>
      </c>
      <c r="O493" s="2" t="s">
        <v>43</v>
      </c>
      <c r="P493" s="2" t="s">
        <v>44</v>
      </c>
      <c r="Q493" s="2" t="s">
        <v>45</v>
      </c>
      <c r="R493" s="2" t="s">
        <v>81</v>
      </c>
      <c r="S493" s="2" t="s">
        <v>206</v>
      </c>
      <c r="T493" s="2" t="s">
        <v>94</v>
      </c>
      <c r="U493" s="2" t="s">
        <v>110</v>
      </c>
      <c r="V493" s="2" t="s">
        <v>50</v>
      </c>
      <c r="W493" s="2" t="s">
        <v>81</v>
      </c>
      <c r="X493" s="2" t="s">
        <v>51</v>
      </c>
      <c r="Y493" s="2" t="s">
        <v>52</v>
      </c>
      <c r="Z493" s="2" t="s">
        <v>53</v>
      </c>
      <c r="AA493" s="2" t="s">
        <v>54</v>
      </c>
      <c r="AB493" s="2" t="s">
        <v>3401</v>
      </c>
      <c r="AC493" s="2" t="s">
        <v>3402</v>
      </c>
      <c r="AD493" s="6" t="s">
        <v>3403</v>
      </c>
      <c r="AE493" s="7" t="str">
        <f>HYPERLINK("https://drive.google.com/file/d/1oV7RHG0-QuRq6CLpIzSxPubjMJYGwRiP/view?usp=drivesdk","Gade Abhya Arunआपले प्रमाणपत्र")</f>
        <v>Gade Abhya Arunआपले प्रमाणपत्र</v>
      </c>
      <c r="AF493" s="2" t="s">
        <v>3404</v>
      </c>
    </row>
    <row r="494" spans="1:32" ht="12.75">
      <c r="A494" s="4">
        <v>44240.861114791667</v>
      </c>
      <c r="B494" s="2" t="s">
        <v>3405</v>
      </c>
      <c r="C494" s="8">
        <v>26</v>
      </c>
      <c r="D494" s="2" t="s">
        <v>3406</v>
      </c>
      <c r="E494" s="2" t="s">
        <v>3407</v>
      </c>
      <c r="F494" s="2" t="s">
        <v>180</v>
      </c>
      <c r="G494" s="2" t="s">
        <v>105</v>
      </c>
      <c r="H494" s="2">
        <v>2014</v>
      </c>
      <c r="I494" s="2" t="s">
        <v>37</v>
      </c>
      <c r="J494" s="2" t="s">
        <v>73</v>
      </c>
      <c r="K494" s="2" t="s">
        <v>39</v>
      </c>
      <c r="L494" s="2" t="s">
        <v>40</v>
      </c>
      <c r="M494" s="2" t="s">
        <v>41</v>
      </c>
      <c r="N494" s="2" t="s">
        <v>63</v>
      </c>
      <c r="O494" s="2" t="s">
        <v>43</v>
      </c>
      <c r="P494" s="2" t="s">
        <v>44</v>
      </c>
      <c r="Q494" s="2" t="s">
        <v>45</v>
      </c>
      <c r="R494" s="2" t="s">
        <v>81</v>
      </c>
      <c r="S494" s="2" t="s">
        <v>206</v>
      </c>
      <c r="T494" s="2" t="s">
        <v>94</v>
      </c>
      <c r="U494" s="2" t="s">
        <v>110</v>
      </c>
      <c r="V494" s="2" t="s">
        <v>50</v>
      </c>
      <c r="W494" s="2" t="s">
        <v>81</v>
      </c>
      <c r="X494" s="2" t="s">
        <v>51</v>
      </c>
      <c r="Y494" s="2" t="s">
        <v>52</v>
      </c>
      <c r="Z494" s="2" t="s">
        <v>53</v>
      </c>
      <c r="AA494" s="2" t="s">
        <v>54</v>
      </c>
      <c r="AB494" s="2" t="s">
        <v>3408</v>
      </c>
      <c r="AC494" s="2" t="s">
        <v>3409</v>
      </c>
      <c r="AD494" s="6" t="s">
        <v>3410</v>
      </c>
      <c r="AE494" s="7" t="str">
        <f>HYPERLINK("https://drive.google.com/file/d/1MNzaxU9RgJbXWT371aKgGrLyb-tao5SV/view?usp=drivesdk"," कु. वैष्णवी रावसाहेब वाबळेआपले प्रमाणपत्र")</f>
        <v xml:space="preserve"> कु. वैष्णवी रावसाहेब वाबळेआपले प्रमाणपत्र</v>
      </c>
      <c r="AF494" s="2" t="s">
        <v>3411</v>
      </c>
    </row>
    <row r="495" spans="1:32" ht="12.75">
      <c r="A495" s="4">
        <v>44240.862906782408</v>
      </c>
      <c r="B495" s="2" t="s">
        <v>3412</v>
      </c>
      <c r="C495" s="8">
        <v>26</v>
      </c>
      <c r="D495" s="2" t="s">
        <v>3413</v>
      </c>
      <c r="E495" s="2" t="s">
        <v>3414</v>
      </c>
      <c r="F495" s="2" t="s">
        <v>104</v>
      </c>
      <c r="G495" s="2" t="s">
        <v>157</v>
      </c>
      <c r="H495" s="2">
        <v>2014</v>
      </c>
      <c r="I495" s="2" t="s">
        <v>37</v>
      </c>
      <c r="J495" s="2" t="s">
        <v>73</v>
      </c>
      <c r="K495" s="2" t="s">
        <v>39</v>
      </c>
      <c r="L495" s="2" t="s">
        <v>40</v>
      </c>
      <c r="M495" s="2" t="s">
        <v>41</v>
      </c>
      <c r="N495" s="2" t="s">
        <v>63</v>
      </c>
      <c r="O495" s="2" t="s">
        <v>43</v>
      </c>
      <c r="P495" s="2" t="s">
        <v>44</v>
      </c>
      <c r="Q495" s="2" t="s">
        <v>45</v>
      </c>
      <c r="R495" s="2" t="s">
        <v>81</v>
      </c>
      <c r="S495" s="2" t="s">
        <v>206</v>
      </c>
      <c r="T495" s="2" t="s">
        <v>94</v>
      </c>
      <c r="U495" s="2" t="s">
        <v>110</v>
      </c>
      <c r="V495" s="2" t="s">
        <v>50</v>
      </c>
      <c r="W495" s="2" t="s">
        <v>81</v>
      </c>
      <c r="X495" s="2" t="s">
        <v>51</v>
      </c>
      <c r="Y495" s="2" t="s">
        <v>52</v>
      </c>
      <c r="Z495" s="2" t="s">
        <v>53</v>
      </c>
      <c r="AA495" s="2" t="s">
        <v>54</v>
      </c>
      <c r="AB495" s="2" t="s">
        <v>3415</v>
      </c>
      <c r="AC495" s="2" t="s">
        <v>3416</v>
      </c>
      <c r="AD495" s="6" t="s">
        <v>3417</v>
      </c>
      <c r="AE495" s="7" t="str">
        <f>HYPERLINK("https://drive.google.com/file/d/1oH7q6FM3c9grpTCMqJhVFAoMmZ1PZV-H/view?usp=drivesdk","Saurabh Ganesh wableआपले प्रमाणपत्र")</f>
        <v>Saurabh Ganesh wableआपले प्रमाणपत्र</v>
      </c>
      <c r="AF495" s="2" t="s">
        <v>3418</v>
      </c>
    </row>
    <row r="496" spans="1:32" ht="12.75">
      <c r="A496" s="4">
        <v>44240.883876979162</v>
      </c>
      <c r="B496" s="2" t="s">
        <v>3419</v>
      </c>
      <c r="C496" s="8">
        <v>26</v>
      </c>
      <c r="D496" s="2" t="s">
        <v>3420</v>
      </c>
      <c r="E496" s="2" t="s">
        <v>3421</v>
      </c>
      <c r="F496" s="2" t="s">
        <v>72</v>
      </c>
      <c r="G496" s="2" t="s">
        <v>105</v>
      </c>
      <c r="H496" s="2">
        <v>2014</v>
      </c>
      <c r="I496" s="2" t="s">
        <v>37</v>
      </c>
      <c r="J496" s="2" t="s">
        <v>73</v>
      </c>
      <c r="K496" s="2" t="s">
        <v>39</v>
      </c>
      <c r="L496" s="2" t="s">
        <v>40</v>
      </c>
      <c r="M496" s="2" t="s">
        <v>41</v>
      </c>
      <c r="N496" s="2" t="s">
        <v>63</v>
      </c>
      <c r="O496" s="2" t="s">
        <v>43</v>
      </c>
      <c r="P496" s="2" t="s">
        <v>44</v>
      </c>
      <c r="Q496" s="2" t="s">
        <v>45</v>
      </c>
      <c r="R496" s="2" t="s">
        <v>81</v>
      </c>
      <c r="S496" s="2" t="s">
        <v>206</v>
      </c>
      <c r="T496" s="2" t="s">
        <v>94</v>
      </c>
      <c r="U496" s="2" t="s">
        <v>110</v>
      </c>
      <c r="V496" s="2" t="s">
        <v>50</v>
      </c>
      <c r="W496" s="2" t="s">
        <v>81</v>
      </c>
      <c r="X496" s="2" t="s">
        <v>51</v>
      </c>
      <c r="Y496" s="2" t="s">
        <v>52</v>
      </c>
      <c r="Z496" s="2" t="s">
        <v>53</v>
      </c>
      <c r="AA496" s="2" t="s">
        <v>54</v>
      </c>
      <c r="AB496" s="2" t="s">
        <v>3422</v>
      </c>
      <c r="AC496" s="2" t="s">
        <v>3423</v>
      </c>
      <c r="AD496" s="6" t="s">
        <v>3424</v>
      </c>
      <c r="AE496" s="7" t="str">
        <f>HYPERLINK("https://drive.google.com/file/d/1eopIkxrDCq01UQuHG53Z53rZr70N7YOu/view?usp=drivesdk","नूतन रावसाहेब वाबळे आपले प्रमाणपत्र")</f>
        <v>नूतन रावसाहेब वाबळे आपले प्रमाणपत्र</v>
      </c>
      <c r="AF496" s="2" t="s">
        <v>3425</v>
      </c>
    </row>
    <row r="497" spans="1:32" ht="12.75">
      <c r="A497" s="4">
        <v>44240.918802280095</v>
      </c>
      <c r="B497" s="2" t="s">
        <v>3426</v>
      </c>
      <c r="C497" s="8">
        <v>12</v>
      </c>
      <c r="D497" s="2" t="s">
        <v>3427</v>
      </c>
      <c r="E497" s="2" t="s">
        <v>3428</v>
      </c>
      <c r="F497" s="2" t="s">
        <v>180</v>
      </c>
      <c r="G497" s="2" t="s">
        <v>36</v>
      </c>
      <c r="H497" s="2">
        <v>2014</v>
      </c>
      <c r="I497" s="2" t="s">
        <v>37</v>
      </c>
      <c r="J497" s="2" t="s">
        <v>131</v>
      </c>
      <c r="K497" s="2" t="s">
        <v>39</v>
      </c>
      <c r="L497" s="2" t="s">
        <v>62</v>
      </c>
      <c r="M497" s="2" t="s">
        <v>107</v>
      </c>
      <c r="N497" s="2" t="s">
        <v>63</v>
      </c>
      <c r="O497" s="2" t="s">
        <v>43</v>
      </c>
      <c r="P497" s="2" t="s">
        <v>120</v>
      </c>
      <c r="Q497" s="2" t="s">
        <v>77</v>
      </c>
      <c r="R497" s="2" t="s">
        <v>64</v>
      </c>
      <c r="S497" s="2" t="s">
        <v>78</v>
      </c>
      <c r="T497" s="2" t="s">
        <v>79</v>
      </c>
      <c r="U497" s="2" t="s">
        <v>110</v>
      </c>
      <c r="V497" s="2" t="s">
        <v>50</v>
      </c>
      <c r="W497" s="2" t="s">
        <v>106</v>
      </c>
      <c r="X497" s="2" t="s">
        <v>189</v>
      </c>
      <c r="Y497" s="2" t="s">
        <v>122</v>
      </c>
      <c r="Z497" s="2" t="s">
        <v>111</v>
      </c>
      <c r="AA497" s="2" t="s">
        <v>54</v>
      </c>
      <c r="AB497" s="2" t="s">
        <v>3429</v>
      </c>
      <c r="AC497" s="2" t="s">
        <v>3430</v>
      </c>
      <c r="AD497" s="6" t="s">
        <v>3431</v>
      </c>
      <c r="AE497" s="7" t="str">
        <f>HYPERLINK("https://drive.google.com/file/d/1T1hzE4GDjpw5D_4JOH4UctXzTz3tlaW6/view?usp=drivesdk","बाळसराफ डी. बी.आपले प्रमाणपत्र")</f>
        <v>बाळसराफ डी. बी.आपले प्रमाणपत्र</v>
      </c>
      <c r="AF497" s="2" t="s">
        <v>3432</v>
      </c>
    </row>
    <row r="498" spans="1:32" ht="12.75">
      <c r="A498" s="4">
        <v>44240.920750624995</v>
      </c>
      <c r="B498" s="2" t="s">
        <v>3433</v>
      </c>
      <c r="C498" s="8">
        <v>28</v>
      </c>
      <c r="D498" s="2" t="s">
        <v>3434</v>
      </c>
      <c r="E498" s="2" t="s">
        <v>3435</v>
      </c>
      <c r="F498" s="2" t="s">
        <v>104</v>
      </c>
      <c r="G498" s="2" t="s">
        <v>105</v>
      </c>
      <c r="H498" s="2">
        <v>2014</v>
      </c>
      <c r="I498" s="2" t="s">
        <v>37</v>
      </c>
      <c r="J498" s="2" t="s">
        <v>73</v>
      </c>
      <c r="K498" s="2" t="s">
        <v>39</v>
      </c>
      <c r="L498" s="2" t="s">
        <v>40</v>
      </c>
      <c r="M498" s="2" t="s">
        <v>41</v>
      </c>
      <c r="N498" s="2" t="s">
        <v>42</v>
      </c>
      <c r="O498" s="2" t="s">
        <v>43</v>
      </c>
      <c r="P498" s="2" t="s">
        <v>44</v>
      </c>
      <c r="Q498" s="2" t="s">
        <v>45</v>
      </c>
      <c r="R498" s="2" t="s">
        <v>81</v>
      </c>
      <c r="S498" s="2" t="s">
        <v>206</v>
      </c>
      <c r="T498" s="2" t="s">
        <v>94</v>
      </c>
      <c r="U498" s="2" t="s">
        <v>110</v>
      </c>
      <c r="V498" s="2" t="s">
        <v>50</v>
      </c>
      <c r="W498" s="2" t="s">
        <v>46</v>
      </c>
      <c r="X498" s="2" t="s">
        <v>51</v>
      </c>
      <c r="Y498" s="2" t="s">
        <v>52</v>
      </c>
      <c r="Z498" s="2" t="s">
        <v>53</v>
      </c>
      <c r="AA498" s="2" t="s">
        <v>54</v>
      </c>
      <c r="AB498" s="2" t="s">
        <v>3436</v>
      </c>
      <c r="AC498" s="2" t="s">
        <v>3437</v>
      </c>
      <c r="AD498" s="6" t="s">
        <v>3438</v>
      </c>
      <c r="AE498" s="7" t="str">
        <f>HYPERLINK("https://drive.google.com/file/d/10KgVx_qAeZJJ693uONpJ2XEUq_h_YcV7/view?usp=drivesdk","कु. शिरसाठ अश्विनी कृष्णाआपले प्रमाणपत्र")</f>
        <v>कु. शिरसाठ अश्विनी कृष्णाआपले प्रमाणपत्र</v>
      </c>
      <c r="AF498" s="2" t="s">
        <v>3439</v>
      </c>
    </row>
    <row r="499" spans="1:32" ht="12.75">
      <c r="A499" s="4">
        <v>44241.252342523148</v>
      </c>
      <c r="B499" s="2" t="s">
        <v>3440</v>
      </c>
      <c r="C499" s="8">
        <v>14</v>
      </c>
      <c r="D499" s="2" t="s">
        <v>3441</v>
      </c>
      <c r="E499" s="2" t="s">
        <v>3442</v>
      </c>
      <c r="F499" s="2" t="s">
        <v>104</v>
      </c>
      <c r="G499" s="2" t="s">
        <v>105</v>
      </c>
      <c r="H499" s="2">
        <v>2014</v>
      </c>
      <c r="I499" s="2" t="s">
        <v>46</v>
      </c>
      <c r="J499" s="2" t="s">
        <v>131</v>
      </c>
      <c r="K499" s="2" t="s">
        <v>39</v>
      </c>
      <c r="L499" s="2" t="s">
        <v>91</v>
      </c>
      <c r="M499" s="2" t="s">
        <v>41</v>
      </c>
      <c r="N499" s="2" t="s">
        <v>63</v>
      </c>
      <c r="O499" s="2" t="s">
        <v>43</v>
      </c>
      <c r="P499" s="2" t="s">
        <v>76</v>
      </c>
      <c r="Q499" s="2" t="s">
        <v>77</v>
      </c>
      <c r="R499" s="2" t="s">
        <v>81</v>
      </c>
      <c r="S499" s="2" t="s">
        <v>206</v>
      </c>
      <c r="T499" s="2" t="s">
        <v>94</v>
      </c>
      <c r="U499" s="2" t="s">
        <v>110</v>
      </c>
      <c r="V499" s="2" t="s">
        <v>50</v>
      </c>
      <c r="W499" s="2" t="s">
        <v>37</v>
      </c>
      <c r="X499" s="2" t="s">
        <v>51</v>
      </c>
      <c r="Y499" s="2" t="s">
        <v>206</v>
      </c>
      <c r="Z499" s="2" t="s">
        <v>111</v>
      </c>
      <c r="AA499" s="2" t="s">
        <v>140</v>
      </c>
      <c r="AB499" s="2" t="s">
        <v>3443</v>
      </c>
      <c r="AC499" s="2" t="s">
        <v>3444</v>
      </c>
      <c r="AD499" s="6" t="s">
        <v>3445</v>
      </c>
      <c r="AE499" s="7" t="str">
        <f>HYPERLINK("https://drive.google.com/file/d/1E1DlkEyBf6RqWkRv_rTaV9Koq1YFk_0m/view?usp=drivesdk","विशाल राजु वाघमोडेआपले प्रमाणपत्र")</f>
        <v>विशाल राजु वाघमोडेआपले प्रमाणपत्र</v>
      </c>
      <c r="AF499" s="2" t="s">
        <v>3446</v>
      </c>
    </row>
    <row r="500" spans="1:32" ht="12.75">
      <c r="A500" s="4">
        <v>44241.512927326388</v>
      </c>
      <c r="B500" s="2" t="s">
        <v>3447</v>
      </c>
      <c r="C500" s="8">
        <v>26</v>
      </c>
      <c r="D500" s="2" t="s">
        <v>3448</v>
      </c>
      <c r="E500" s="2" t="s">
        <v>924</v>
      </c>
      <c r="F500" s="2" t="s">
        <v>180</v>
      </c>
      <c r="G500" s="2" t="s">
        <v>105</v>
      </c>
      <c r="H500" s="2">
        <v>2014</v>
      </c>
      <c r="I500" s="2" t="s">
        <v>37</v>
      </c>
      <c r="J500" s="2" t="s">
        <v>73</v>
      </c>
      <c r="K500" s="2" t="s">
        <v>39</v>
      </c>
      <c r="L500" s="2" t="s">
        <v>40</v>
      </c>
      <c r="M500" s="2" t="s">
        <v>41</v>
      </c>
      <c r="N500" s="2" t="s">
        <v>108</v>
      </c>
      <c r="O500" s="2" t="s">
        <v>43</v>
      </c>
      <c r="P500" s="2" t="s">
        <v>44</v>
      </c>
      <c r="Q500" s="2" t="s">
        <v>45</v>
      </c>
      <c r="R500" s="2" t="s">
        <v>81</v>
      </c>
      <c r="S500" s="2" t="s">
        <v>206</v>
      </c>
      <c r="T500" s="2" t="s">
        <v>94</v>
      </c>
      <c r="U500" s="2" t="s">
        <v>110</v>
      </c>
      <c r="V500" s="2" t="s">
        <v>50</v>
      </c>
      <c r="W500" s="2" t="s">
        <v>81</v>
      </c>
      <c r="X500" s="2" t="s">
        <v>51</v>
      </c>
      <c r="Y500" s="2" t="s">
        <v>52</v>
      </c>
      <c r="Z500" s="2" t="s">
        <v>53</v>
      </c>
      <c r="AA500" s="2" t="s">
        <v>54</v>
      </c>
      <c r="AB500" s="2" t="s">
        <v>3449</v>
      </c>
      <c r="AC500" s="2" t="s">
        <v>3450</v>
      </c>
      <c r="AD500" s="6" t="s">
        <v>3451</v>
      </c>
      <c r="AE500" s="7" t="str">
        <f>HYPERLINK("https://drive.google.com/file/d/1CVGZomUOrLpknffAIfAi62He4lxIZLcN/view?usp=drivesdk","शिंदेशुभमगणेशआपले प्रमाणपत्र")</f>
        <v>शिंदेशुभमगणेशआपले प्रमाणपत्र</v>
      </c>
      <c r="AF500" s="2" t="s">
        <v>3452</v>
      </c>
    </row>
    <row r="501" spans="1:32" ht="12.75">
      <c r="A501" s="4">
        <v>44241.525920081018</v>
      </c>
      <c r="B501" s="2" t="s">
        <v>3453</v>
      </c>
      <c r="C501" s="8">
        <v>8</v>
      </c>
      <c r="D501" s="2" t="s">
        <v>3454</v>
      </c>
      <c r="E501" s="2" t="s">
        <v>3455</v>
      </c>
      <c r="F501" s="2" t="s">
        <v>104</v>
      </c>
      <c r="G501" s="2" t="s">
        <v>105</v>
      </c>
      <c r="H501" s="2">
        <v>2013</v>
      </c>
      <c r="I501" s="2" t="s">
        <v>46</v>
      </c>
      <c r="J501" s="2" t="s">
        <v>131</v>
      </c>
      <c r="K501" s="2" t="s">
        <v>46</v>
      </c>
      <c r="L501" s="2" t="s">
        <v>62</v>
      </c>
      <c r="M501" s="2" t="s">
        <v>74</v>
      </c>
      <c r="N501" s="2" t="s">
        <v>431</v>
      </c>
      <c r="O501" s="2" t="s">
        <v>188</v>
      </c>
      <c r="P501" s="2" t="s">
        <v>197</v>
      </c>
      <c r="Q501" s="2" t="s">
        <v>77</v>
      </c>
      <c r="R501" s="2" t="s">
        <v>64</v>
      </c>
      <c r="S501" s="2" t="s">
        <v>47</v>
      </c>
      <c r="T501" s="2" t="s">
        <v>94</v>
      </c>
      <c r="U501" s="2" t="s">
        <v>132</v>
      </c>
      <c r="V501" s="2" t="s">
        <v>139</v>
      </c>
      <c r="W501" s="2" t="s">
        <v>81</v>
      </c>
      <c r="X501" s="2" t="s">
        <v>82</v>
      </c>
      <c r="Y501" s="2" t="s">
        <v>52</v>
      </c>
      <c r="Z501" s="2" t="s">
        <v>53</v>
      </c>
      <c r="AA501" s="2" t="s">
        <v>54</v>
      </c>
      <c r="AB501" s="2" t="s">
        <v>334</v>
      </c>
      <c r="AC501" s="2" t="s">
        <v>3456</v>
      </c>
      <c r="AD501" s="6" t="s">
        <v>3457</v>
      </c>
      <c r="AE501" s="7" t="str">
        <f>HYPERLINK("https://drive.google.com/file/d/1N1gCsEAfQnzn-Yt073KbAaseKjP6x3UC/view?usp=drivesdk","Vaishnavi mahesh kshirsagarआपले प्रमाणपत्र")</f>
        <v>Vaishnavi mahesh kshirsagarआपले प्रमाणपत्र</v>
      </c>
      <c r="AF501" s="2" t="s">
        <v>3458</v>
      </c>
    </row>
    <row r="502" spans="1:32" ht="12.75">
      <c r="A502" s="4">
        <v>44241.538989444445</v>
      </c>
      <c r="B502" s="2" t="s">
        <v>3459</v>
      </c>
      <c r="C502" s="8">
        <v>18</v>
      </c>
      <c r="D502" s="2" t="s">
        <v>3460</v>
      </c>
      <c r="E502" s="2" t="s">
        <v>3461</v>
      </c>
      <c r="F502" s="2" t="s">
        <v>180</v>
      </c>
      <c r="G502" s="2" t="s">
        <v>36</v>
      </c>
      <c r="H502" s="2">
        <v>2014</v>
      </c>
      <c r="I502" s="2" t="s">
        <v>106</v>
      </c>
      <c r="J502" s="2" t="s">
        <v>131</v>
      </c>
      <c r="K502" s="2" t="s">
        <v>81</v>
      </c>
      <c r="L502" s="2" t="s">
        <v>40</v>
      </c>
      <c r="M502" s="2" t="s">
        <v>41</v>
      </c>
      <c r="N502" s="2" t="s">
        <v>431</v>
      </c>
      <c r="O502" s="2" t="s">
        <v>188</v>
      </c>
      <c r="P502" s="2" t="s">
        <v>120</v>
      </c>
      <c r="Q502" s="2" t="s">
        <v>363</v>
      </c>
      <c r="R502" s="2" t="s">
        <v>109</v>
      </c>
      <c r="S502" s="2" t="s">
        <v>47</v>
      </c>
      <c r="T502" s="2" t="s">
        <v>48</v>
      </c>
      <c r="U502" s="2" t="s">
        <v>110</v>
      </c>
      <c r="V502" s="2" t="s">
        <v>95</v>
      </c>
      <c r="W502" s="2" t="s">
        <v>81</v>
      </c>
      <c r="X502" s="2" t="s">
        <v>51</v>
      </c>
      <c r="Y502" s="2" t="s">
        <v>52</v>
      </c>
      <c r="Z502" s="2" t="s">
        <v>53</v>
      </c>
      <c r="AA502" s="2" t="s">
        <v>54</v>
      </c>
      <c r="AB502" s="2" t="s">
        <v>3462</v>
      </c>
      <c r="AC502" s="2" t="s">
        <v>3463</v>
      </c>
      <c r="AD502" s="6" t="s">
        <v>3464</v>
      </c>
      <c r="AE502" s="7" t="str">
        <f>HYPERLINK("https://drive.google.com/file/d/1DyLX_j360VwpYht9zPjHvg7hMEkqFXqb/view?usp=drivesdk","सुनिल हरी चव्हाणआपले प्रमाणपत्र")</f>
        <v>सुनिल हरी चव्हाणआपले प्रमाणपत्र</v>
      </c>
      <c r="AF502" s="2" t="s">
        <v>3465</v>
      </c>
    </row>
    <row r="503" spans="1:32" ht="12.75">
      <c r="A503" s="4">
        <v>44241.54703076389</v>
      </c>
      <c r="B503" s="2" t="s">
        <v>3466</v>
      </c>
      <c r="C503" s="8">
        <v>14</v>
      </c>
      <c r="D503" s="2" t="s">
        <v>3467</v>
      </c>
      <c r="E503" s="2" t="s">
        <v>3468</v>
      </c>
      <c r="F503" s="2" t="s">
        <v>180</v>
      </c>
      <c r="G503" s="2" t="s">
        <v>36</v>
      </c>
      <c r="H503" s="2">
        <v>2014</v>
      </c>
      <c r="I503" s="2" t="s">
        <v>106</v>
      </c>
      <c r="J503" s="2" t="s">
        <v>131</v>
      </c>
      <c r="K503" s="2" t="s">
        <v>81</v>
      </c>
      <c r="L503" s="2" t="s">
        <v>40</v>
      </c>
      <c r="M503" s="2" t="s">
        <v>41</v>
      </c>
      <c r="N503" s="2" t="s">
        <v>431</v>
      </c>
      <c r="O503" s="2" t="s">
        <v>188</v>
      </c>
      <c r="P503" s="2" t="s">
        <v>120</v>
      </c>
      <c r="Q503" s="2" t="s">
        <v>363</v>
      </c>
      <c r="R503" s="2" t="s">
        <v>109</v>
      </c>
      <c r="S503" s="2" t="s">
        <v>47</v>
      </c>
      <c r="T503" s="2" t="s">
        <v>48</v>
      </c>
      <c r="U503" s="2" t="s">
        <v>110</v>
      </c>
      <c r="V503" s="2" t="s">
        <v>95</v>
      </c>
      <c r="W503" s="2" t="s">
        <v>81</v>
      </c>
      <c r="X503" s="2" t="s">
        <v>189</v>
      </c>
      <c r="Y503" s="2" t="s">
        <v>52</v>
      </c>
      <c r="Z503" s="2" t="s">
        <v>53</v>
      </c>
      <c r="AA503" s="2" t="s">
        <v>123</v>
      </c>
      <c r="AB503" s="2" t="s">
        <v>3469</v>
      </c>
      <c r="AC503" s="2" t="s">
        <v>3470</v>
      </c>
      <c r="AD503" s="6" t="s">
        <v>3471</v>
      </c>
      <c r="AE503" s="7" t="str">
        <f>HYPERLINK("https://drive.google.com/file/d/1913qb-SS36nM5zgbKCTbDlYUIhmwMXKo/view?usp=drivesdk","संगीता उल्हास राठोडआपले प्रमाणपत्र")</f>
        <v>संगीता उल्हास राठोडआपले प्रमाणपत्र</v>
      </c>
      <c r="AF503" s="2" t="s">
        <v>3472</v>
      </c>
    </row>
    <row r="504" spans="1:32" ht="12.75">
      <c r="A504" s="4">
        <v>44241.575373935186</v>
      </c>
      <c r="B504" s="2" t="s">
        <v>3473</v>
      </c>
      <c r="C504" s="8">
        <v>28</v>
      </c>
      <c r="D504" s="2" t="s">
        <v>3474</v>
      </c>
      <c r="E504" s="2" t="s">
        <v>3079</v>
      </c>
      <c r="F504" s="2" t="s">
        <v>355</v>
      </c>
      <c r="G504" s="2" t="s">
        <v>36</v>
      </c>
      <c r="H504" s="2">
        <v>2014</v>
      </c>
      <c r="I504" s="2" t="s">
        <v>37</v>
      </c>
      <c r="J504" s="2" t="s">
        <v>73</v>
      </c>
      <c r="K504" s="2" t="s">
        <v>39</v>
      </c>
      <c r="L504" s="2" t="s">
        <v>40</v>
      </c>
      <c r="M504" s="2" t="s">
        <v>41</v>
      </c>
      <c r="N504" s="2" t="s">
        <v>42</v>
      </c>
      <c r="O504" s="2" t="s">
        <v>43</v>
      </c>
      <c r="P504" s="2" t="s">
        <v>44</v>
      </c>
      <c r="Q504" s="2" t="s">
        <v>45</v>
      </c>
      <c r="R504" s="2" t="s">
        <v>81</v>
      </c>
      <c r="S504" s="2" t="s">
        <v>93</v>
      </c>
      <c r="T504" s="2" t="s">
        <v>94</v>
      </c>
      <c r="U504" s="2" t="s">
        <v>110</v>
      </c>
      <c r="V504" s="2" t="s">
        <v>50</v>
      </c>
      <c r="W504" s="2" t="s">
        <v>81</v>
      </c>
      <c r="X504" s="2" t="s">
        <v>51</v>
      </c>
      <c r="Y504" s="2" t="s">
        <v>52</v>
      </c>
      <c r="Z504" s="2" t="s">
        <v>53</v>
      </c>
      <c r="AA504" s="2" t="s">
        <v>54</v>
      </c>
      <c r="AB504" s="2" t="s">
        <v>3475</v>
      </c>
      <c r="AC504" s="2" t="s">
        <v>3476</v>
      </c>
      <c r="AD504" s="6" t="s">
        <v>3477</v>
      </c>
      <c r="AE504" s="7" t="str">
        <f>HYPERLINK("https://drive.google.com/file/d/1T-tvUfaJCWNssJ6OVf0irpfeAFUCrP9J/view?usp=drivesdk","सचिन रेवन्नाथ पिलगर आपले प्रमाणपत्र")</f>
        <v>सचिन रेवन्नाथ पिलगर आपले प्रमाणपत्र</v>
      </c>
      <c r="AF504" s="2" t="s">
        <v>3478</v>
      </c>
    </row>
    <row r="505" spans="1:32" ht="12.75">
      <c r="A505" s="4">
        <v>44241.610780312505</v>
      </c>
      <c r="B505" s="2" t="s">
        <v>3479</v>
      </c>
      <c r="C505" s="8">
        <v>10</v>
      </c>
      <c r="D505" s="2" t="s">
        <v>3480</v>
      </c>
      <c r="E505" s="2" t="s">
        <v>3481</v>
      </c>
      <c r="F505" s="2" t="s">
        <v>104</v>
      </c>
      <c r="G505" s="2" t="s">
        <v>105</v>
      </c>
      <c r="H505" s="2">
        <v>2014</v>
      </c>
      <c r="I505" s="2" t="s">
        <v>106</v>
      </c>
      <c r="J505" s="2" t="s">
        <v>131</v>
      </c>
      <c r="K505" s="2" t="s">
        <v>39</v>
      </c>
      <c r="L505" s="2" t="s">
        <v>62</v>
      </c>
      <c r="M505" s="2" t="s">
        <v>165</v>
      </c>
      <c r="N505" s="2" t="s">
        <v>63</v>
      </c>
      <c r="O505" s="2" t="s">
        <v>43</v>
      </c>
      <c r="P505" s="2" t="s">
        <v>44</v>
      </c>
      <c r="Q505" s="2" t="s">
        <v>77</v>
      </c>
      <c r="R505" s="2" t="s">
        <v>109</v>
      </c>
      <c r="S505" s="2" t="s">
        <v>78</v>
      </c>
      <c r="T505" s="2" t="s">
        <v>121</v>
      </c>
      <c r="U505" s="2" t="s">
        <v>110</v>
      </c>
      <c r="V505" s="2" t="s">
        <v>95</v>
      </c>
      <c r="W505" s="2" t="s">
        <v>46</v>
      </c>
      <c r="X505" s="2" t="s">
        <v>51</v>
      </c>
      <c r="Y505" s="2" t="s">
        <v>93</v>
      </c>
      <c r="Z505" s="2" t="s">
        <v>96</v>
      </c>
      <c r="AA505" s="2" t="s">
        <v>123</v>
      </c>
      <c r="AB505" s="2" t="s">
        <v>3482</v>
      </c>
      <c r="AC505" s="2" t="s">
        <v>3483</v>
      </c>
      <c r="AD505" s="6" t="s">
        <v>3484</v>
      </c>
      <c r="AE505" s="7" t="str">
        <f>HYPERLINK("https://drive.google.com/file/d/1IppbaKOSsfbAb5FTVHakEs80u6sOkUz2/view?usp=drivesdk","Jadhav yogesh Dattatrayआपले प्रमाणपत्र")</f>
        <v>Jadhav yogesh Dattatrayआपले प्रमाणपत्र</v>
      </c>
      <c r="AF505" s="2" t="s">
        <v>3485</v>
      </c>
    </row>
    <row r="506" spans="1:32" ht="12.75">
      <c r="A506" s="4">
        <v>44241.621852175929</v>
      </c>
      <c r="B506" s="2" t="s">
        <v>3486</v>
      </c>
      <c r="C506" s="8">
        <v>8</v>
      </c>
      <c r="D506" s="2" t="s">
        <v>3487</v>
      </c>
      <c r="E506" s="2" t="s">
        <v>3488</v>
      </c>
      <c r="F506" s="2" t="s">
        <v>104</v>
      </c>
      <c r="G506" s="2" t="s">
        <v>105</v>
      </c>
      <c r="H506" s="2">
        <v>2014</v>
      </c>
      <c r="I506" s="2" t="s">
        <v>46</v>
      </c>
      <c r="J506" s="2" t="s">
        <v>277</v>
      </c>
      <c r="K506" s="2" t="s">
        <v>205</v>
      </c>
      <c r="L506" s="2" t="s">
        <v>62</v>
      </c>
      <c r="M506" s="2" t="s">
        <v>107</v>
      </c>
      <c r="N506" s="2" t="s">
        <v>63</v>
      </c>
      <c r="O506" s="2" t="s">
        <v>75</v>
      </c>
      <c r="P506" s="2" t="s">
        <v>44</v>
      </c>
      <c r="Q506" s="2" t="s">
        <v>45</v>
      </c>
      <c r="R506" s="2" t="s">
        <v>81</v>
      </c>
      <c r="S506" s="2" t="s">
        <v>93</v>
      </c>
      <c r="T506" s="2" t="s">
        <v>121</v>
      </c>
      <c r="U506" s="2" t="s">
        <v>80</v>
      </c>
      <c r="V506" s="2" t="s">
        <v>95</v>
      </c>
      <c r="W506" s="2" t="s">
        <v>46</v>
      </c>
      <c r="X506" s="2" t="s">
        <v>148</v>
      </c>
      <c r="Y506" s="2" t="s">
        <v>52</v>
      </c>
      <c r="Z506" s="2" t="s">
        <v>96</v>
      </c>
      <c r="AA506" s="2" t="s">
        <v>123</v>
      </c>
      <c r="AB506" s="2" t="s">
        <v>3489</v>
      </c>
      <c r="AC506" s="2" t="s">
        <v>3490</v>
      </c>
      <c r="AD506" s="6" t="s">
        <v>3491</v>
      </c>
      <c r="AE506" s="7" t="str">
        <f>HYPERLINK("https://drive.google.com/file/d/11VUHXu0exYguqnbqCGlF3mhwZAr903Vm/view?usp=drivesdk","Pallavi prakash mhaseआपले प्रमाणपत्र")</f>
        <v>Pallavi prakash mhaseआपले प्रमाणपत्र</v>
      </c>
      <c r="AF506" s="2" t="s">
        <v>3492</v>
      </c>
    </row>
    <row r="507" spans="1:32" ht="12.75">
      <c r="A507" s="4">
        <v>44241.652852291663</v>
      </c>
      <c r="B507" s="2" t="s">
        <v>3493</v>
      </c>
      <c r="C507" s="8">
        <v>20</v>
      </c>
      <c r="D507" s="2" t="s">
        <v>3494</v>
      </c>
      <c r="E507" s="2" t="s">
        <v>3495</v>
      </c>
      <c r="F507" s="2" t="s">
        <v>35</v>
      </c>
      <c r="G507" s="2" t="s">
        <v>36</v>
      </c>
      <c r="H507" s="2">
        <v>2014</v>
      </c>
      <c r="I507" s="2" t="s">
        <v>37</v>
      </c>
      <c r="J507" s="2" t="s">
        <v>38</v>
      </c>
      <c r="K507" s="2" t="s">
        <v>81</v>
      </c>
      <c r="L507" s="2" t="s">
        <v>62</v>
      </c>
      <c r="M507" s="2" t="s">
        <v>41</v>
      </c>
      <c r="N507" s="2" t="s">
        <v>42</v>
      </c>
      <c r="O507" s="2" t="s">
        <v>75</v>
      </c>
      <c r="P507" s="2" t="s">
        <v>44</v>
      </c>
      <c r="Q507" s="2" t="s">
        <v>77</v>
      </c>
      <c r="R507" s="2" t="s">
        <v>64</v>
      </c>
      <c r="S507" s="2" t="s">
        <v>47</v>
      </c>
      <c r="T507" s="2" t="s">
        <v>79</v>
      </c>
      <c r="U507" s="2" t="s">
        <v>49</v>
      </c>
      <c r="V507" s="2" t="s">
        <v>50</v>
      </c>
      <c r="W507" s="2" t="s">
        <v>81</v>
      </c>
      <c r="X507" s="2" t="s">
        <v>148</v>
      </c>
      <c r="Y507" s="2" t="s">
        <v>52</v>
      </c>
      <c r="Z507" s="2" t="s">
        <v>149</v>
      </c>
      <c r="AA507" s="2" t="s">
        <v>140</v>
      </c>
      <c r="AB507" s="2" t="s">
        <v>3080</v>
      </c>
      <c r="AC507" s="2" t="s">
        <v>3496</v>
      </c>
      <c r="AD507" s="6" t="s">
        <v>3497</v>
      </c>
      <c r="AE507" s="7" t="str">
        <f>HYPERLINK("https://drive.google.com/file/d/1E6T1nyJ2vg7igDiMxhj2HsYEgiQRIFby/view?usp=drivesdk","प्रिती सुनिल कुलकर्णीआपले प्रमाणपत्र")</f>
        <v>प्रिती सुनिल कुलकर्णीआपले प्रमाणपत्र</v>
      </c>
      <c r="AF507" s="2" t="s">
        <v>3498</v>
      </c>
    </row>
    <row r="508" spans="1:32" ht="12.75">
      <c r="A508" s="4">
        <v>44241.675776377313</v>
      </c>
      <c r="B508" s="2" t="s">
        <v>3499</v>
      </c>
      <c r="C508" s="8">
        <v>20</v>
      </c>
      <c r="D508" s="2" t="s">
        <v>3500</v>
      </c>
      <c r="E508" s="2" t="s">
        <v>979</v>
      </c>
      <c r="F508" s="2" t="s">
        <v>104</v>
      </c>
      <c r="G508" s="2" t="s">
        <v>157</v>
      </c>
      <c r="H508" s="2">
        <v>2014</v>
      </c>
      <c r="I508" s="2" t="s">
        <v>37</v>
      </c>
      <c r="J508" s="2" t="s">
        <v>73</v>
      </c>
      <c r="K508" s="2" t="s">
        <v>39</v>
      </c>
      <c r="L508" s="2" t="s">
        <v>40</v>
      </c>
      <c r="M508" s="2" t="s">
        <v>41</v>
      </c>
      <c r="N508" s="2" t="s">
        <v>63</v>
      </c>
      <c r="O508" s="2" t="s">
        <v>43</v>
      </c>
      <c r="P508" s="2" t="s">
        <v>120</v>
      </c>
      <c r="Q508" s="2" t="s">
        <v>45</v>
      </c>
      <c r="R508" s="2" t="s">
        <v>81</v>
      </c>
      <c r="S508" s="2" t="s">
        <v>206</v>
      </c>
      <c r="T508" s="2" t="s">
        <v>94</v>
      </c>
      <c r="U508" s="2" t="s">
        <v>110</v>
      </c>
      <c r="V508" s="2" t="s">
        <v>50</v>
      </c>
      <c r="W508" s="2" t="s">
        <v>81</v>
      </c>
      <c r="X508" s="2" t="s">
        <v>82</v>
      </c>
      <c r="Y508" s="2" t="s">
        <v>206</v>
      </c>
      <c r="Z508" s="2" t="s">
        <v>53</v>
      </c>
      <c r="AA508" s="2" t="s">
        <v>54</v>
      </c>
      <c r="AB508" s="2" t="s">
        <v>3501</v>
      </c>
      <c r="AC508" s="2" t="s">
        <v>3502</v>
      </c>
      <c r="AD508" s="6" t="s">
        <v>3503</v>
      </c>
      <c r="AE508" s="7" t="str">
        <f>HYPERLINK("https://drive.google.com/file/d/1ysZnYQQ57uZ_ihbia8v-xDNHkEVOkv_f/view?usp=drivesdk","सौरभ दिलीप गाडेआपले प्रमाणपत्र")</f>
        <v>सौरभ दिलीप गाडेआपले प्रमाणपत्र</v>
      </c>
      <c r="AF508" s="2" t="s">
        <v>3504</v>
      </c>
    </row>
    <row r="509" spans="1:32" ht="12.75">
      <c r="A509" s="4">
        <v>44241.683645497687</v>
      </c>
      <c r="B509" s="2" t="s">
        <v>3505</v>
      </c>
      <c r="C509" s="8">
        <v>20</v>
      </c>
      <c r="D509" s="2" t="s">
        <v>3506</v>
      </c>
      <c r="E509" s="2" t="s">
        <v>3507</v>
      </c>
      <c r="F509" s="2" t="s">
        <v>35</v>
      </c>
      <c r="G509" s="2" t="s">
        <v>36</v>
      </c>
      <c r="H509" s="2">
        <v>2014</v>
      </c>
      <c r="I509" s="2" t="s">
        <v>37</v>
      </c>
      <c r="J509" s="2" t="s">
        <v>131</v>
      </c>
      <c r="K509" s="2" t="s">
        <v>81</v>
      </c>
      <c r="L509" s="2" t="s">
        <v>62</v>
      </c>
      <c r="M509" s="2" t="s">
        <v>41</v>
      </c>
      <c r="N509" s="2" t="s">
        <v>42</v>
      </c>
      <c r="O509" s="2" t="s">
        <v>43</v>
      </c>
      <c r="P509" s="2" t="s">
        <v>44</v>
      </c>
      <c r="Q509" s="2" t="s">
        <v>77</v>
      </c>
      <c r="R509" s="2" t="s">
        <v>64</v>
      </c>
      <c r="S509" s="2" t="s">
        <v>47</v>
      </c>
      <c r="T509" s="2" t="s">
        <v>79</v>
      </c>
      <c r="U509" s="2" t="s">
        <v>110</v>
      </c>
      <c r="V509" s="2" t="s">
        <v>50</v>
      </c>
      <c r="W509" s="2" t="s">
        <v>81</v>
      </c>
      <c r="X509" s="2" t="s">
        <v>51</v>
      </c>
      <c r="Y509" s="2" t="s">
        <v>52</v>
      </c>
      <c r="Z509" s="2" t="s">
        <v>149</v>
      </c>
      <c r="AA509" s="2" t="s">
        <v>140</v>
      </c>
      <c r="AB509" s="2" t="s">
        <v>3508</v>
      </c>
      <c r="AC509" s="2" t="s">
        <v>3509</v>
      </c>
      <c r="AD509" s="6" t="s">
        <v>3510</v>
      </c>
      <c r="AE509" s="7" t="str">
        <f>HYPERLINK("https://drive.google.com/file/d/1YUfIuKwdscUJbapPGy4jqyhg7z4oZdSr/view?usp=drivesdk","होय आपले प्रमाणपत्र")</f>
        <v>होय आपले प्रमाणपत्र</v>
      </c>
      <c r="AF509" s="2" t="s">
        <v>3511</v>
      </c>
    </row>
    <row r="510" spans="1:32" ht="12.75">
      <c r="A510" s="4">
        <v>44241.698743472225</v>
      </c>
      <c r="B510" s="2" t="s">
        <v>3512</v>
      </c>
      <c r="C510" s="8">
        <v>16</v>
      </c>
      <c r="D510" s="2" t="s">
        <v>3513</v>
      </c>
      <c r="E510" s="2" t="s">
        <v>3514</v>
      </c>
      <c r="F510" s="2" t="s">
        <v>104</v>
      </c>
      <c r="G510" s="2" t="s">
        <v>105</v>
      </c>
      <c r="H510" s="2">
        <v>2014</v>
      </c>
      <c r="I510" s="2" t="s">
        <v>81</v>
      </c>
      <c r="J510" s="2" t="s">
        <v>38</v>
      </c>
      <c r="K510" s="2" t="s">
        <v>46</v>
      </c>
      <c r="L510" s="2" t="s">
        <v>62</v>
      </c>
      <c r="M510" s="2" t="s">
        <v>74</v>
      </c>
      <c r="N510" s="2" t="s">
        <v>431</v>
      </c>
      <c r="O510" s="2" t="s">
        <v>43</v>
      </c>
      <c r="P510" s="2" t="s">
        <v>197</v>
      </c>
      <c r="Q510" s="2" t="s">
        <v>45</v>
      </c>
      <c r="R510" s="2" t="s">
        <v>64</v>
      </c>
      <c r="S510" s="2" t="s">
        <v>47</v>
      </c>
      <c r="T510" s="2" t="s">
        <v>94</v>
      </c>
      <c r="U510" s="2" t="s">
        <v>49</v>
      </c>
      <c r="V510" s="2" t="s">
        <v>95</v>
      </c>
      <c r="W510" s="2" t="s">
        <v>106</v>
      </c>
      <c r="X510" s="2" t="s">
        <v>51</v>
      </c>
      <c r="Y510" s="2" t="s">
        <v>206</v>
      </c>
      <c r="Z510" s="2" t="s">
        <v>111</v>
      </c>
      <c r="AA510" s="2" t="s">
        <v>54</v>
      </c>
      <c r="AB510" s="2" t="s">
        <v>3515</v>
      </c>
      <c r="AC510" s="2" t="s">
        <v>3516</v>
      </c>
      <c r="AD510" s="6" t="s">
        <v>3517</v>
      </c>
      <c r="AE510" s="7" t="str">
        <f>HYPERLINK("https://drive.google.com/file/d/18Ty0Ub8-6zmcVKhAp88a3aFo67biITGG/view?usp=drivesdk","Gadekar Sarthak sunilआपले प्रमाणपत्र")</f>
        <v>Gadekar Sarthak sunilआपले प्रमाणपत्र</v>
      </c>
      <c r="AF510" s="2" t="s">
        <v>3518</v>
      </c>
    </row>
    <row r="511" spans="1:32" ht="12.75">
      <c r="A511" s="4">
        <v>44241.700233171301</v>
      </c>
      <c r="B511" s="2" t="s">
        <v>3519</v>
      </c>
      <c r="C511" s="8">
        <v>12</v>
      </c>
      <c r="D511" s="2" t="s">
        <v>3520</v>
      </c>
      <c r="E511" s="2" t="s">
        <v>3521</v>
      </c>
      <c r="F511" s="2" t="s">
        <v>104</v>
      </c>
      <c r="G511" s="2" t="s">
        <v>105</v>
      </c>
      <c r="H511" s="2">
        <v>2014</v>
      </c>
      <c r="I511" s="2" t="s">
        <v>46</v>
      </c>
      <c r="J511" s="2" t="s">
        <v>131</v>
      </c>
      <c r="K511" s="2" t="s">
        <v>46</v>
      </c>
      <c r="L511" s="2" t="s">
        <v>40</v>
      </c>
      <c r="M511" s="2" t="s">
        <v>107</v>
      </c>
      <c r="N511" s="2" t="s">
        <v>108</v>
      </c>
      <c r="O511" s="2" t="s">
        <v>43</v>
      </c>
      <c r="P511" s="2" t="s">
        <v>120</v>
      </c>
      <c r="Q511" s="2" t="s">
        <v>77</v>
      </c>
      <c r="R511" s="2" t="s">
        <v>109</v>
      </c>
      <c r="S511" s="2" t="s">
        <v>47</v>
      </c>
      <c r="T511" s="2" t="s">
        <v>94</v>
      </c>
      <c r="U511" s="2" t="s">
        <v>110</v>
      </c>
      <c r="V511" s="2" t="s">
        <v>95</v>
      </c>
      <c r="W511" s="2" t="s">
        <v>81</v>
      </c>
      <c r="X511" s="2" t="s">
        <v>148</v>
      </c>
      <c r="Y511" s="2" t="s">
        <v>52</v>
      </c>
      <c r="Z511" s="2" t="s">
        <v>53</v>
      </c>
      <c r="AA511" s="2" t="s">
        <v>140</v>
      </c>
      <c r="AB511" s="2" t="s">
        <v>3522</v>
      </c>
      <c r="AC511" s="2" t="s">
        <v>3523</v>
      </c>
      <c r="AD511" s="6" t="s">
        <v>3524</v>
      </c>
      <c r="AE511" s="7" t="str">
        <f>HYPERLINK("https://drive.google.com/file/d/1WgeyioqGzg3dHuAyyn-Z_FyV3kuq66Ji/view?usp=drivesdk"," Shruti Sunil Sandanshivआपले प्रमाणपत्र")</f>
        <v xml:space="preserve"> Shruti Sunil Sandanshivआपले प्रमाणपत्र</v>
      </c>
      <c r="AF511" s="2" t="s">
        <v>3525</v>
      </c>
    </row>
    <row r="512" spans="1:32" ht="12.75">
      <c r="A512" s="4">
        <v>44241.71068744213</v>
      </c>
      <c r="B512" s="2" t="s">
        <v>3526</v>
      </c>
      <c r="C512" s="8">
        <v>4</v>
      </c>
      <c r="D512" s="2" t="s">
        <v>3527</v>
      </c>
      <c r="E512" s="2" t="s">
        <v>3528</v>
      </c>
      <c r="F512" s="2" t="s">
        <v>180</v>
      </c>
      <c r="G512" s="2" t="s">
        <v>157</v>
      </c>
      <c r="H512" s="2">
        <v>2014</v>
      </c>
      <c r="I512" s="2" t="s">
        <v>46</v>
      </c>
      <c r="J512" s="2" t="s">
        <v>73</v>
      </c>
      <c r="K512" s="2" t="s">
        <v>46</v>
      </c>
      <c r="L512" s="2" t="s">
        <v>62</v>
      </c>
      <c r="M512" s="2" t="s">
        <v>107</v>
      </c>
      <c r="N512" s="2" t="s">
        <v>108</v>
      </c>
      <c r="O512" s="2" t="s">
        <v>92</v>
      </c>
      <c r="P512" s="2" t="s">
        <v>197</v>
      </c>
      <c r="Q512" s="2" t="s">
        <v>77</v>
      </c>
      <c r="R512" s="2" t="s">
        <v>64</v>
      </c>
      <c r="S512" s="2" t="s">
        <v>93</v>
      </c>
      <c r="T512" s="2" t="s">
        <v>121</v>
      </c>
      <c r="U512" s="2" t="s">
        <v>49</v>
      </c>
      <c r="V512" s="2" t="s">
        <v>221</v>
      </c>
      <c r="W512" s="2" t="s">
        <v>46</v>
      </c>
      <c r="X512" s="2" t="s">
        <v>148</v>
      </c>
      <c r="Y512" s="2" t="s">
        <v>93</v>
      </c>
      <c r="Z512" s="2" t="s">
        <v>96</v>
      </c>
      <c r="AA512" s="2" t="s">
        <v>140</v>
      </c>
      <c r="AB512" s="2" t="s">
        <v>392</v>
      </c>
      <c r="AC512" s="2" t="s">
        <v>3529</v>
      </c>
      <c r="AD512" s="6" t="s">
        <v>3530</v>
      </c>
      <c r="AE512" s="7" t="str">
        <f>HYPERLINK("https://drive.google.com/file/d/1O2Ts4rsxEgUYBsqS85uJZHXFRLZUffzy/view?usp=drivesdk","Yogesh Mukund Patilआपले प्रमाणपत्र")</f>
        <v>Yogesh Mukund Patilआपले प्रमाणपत्र</v>
      </c>
      <c r="AF512" s="2" t="s">
        <v>3531</v>
      </c>
    </row>
    <row r="513" spans="1:32" ht="12.75">
      <c r="A513" s="4">
        <v>44241.762212349538</v>
      </c>
      <c r="B513" s="2" t="s">
        <v>3532</v>
      </c>
      <c r="C513" s="8">
        <v>36</v>
      </c>
      <c r="D513" s="2" t="s">
        <v>3533</v>
      </c>
      <c r="E513" s="2" t="s">
        <v>3534</v>
      </c>
      <c r="F513" s="2" t="s">
        <v>104</v>
      </c>
      <c r="G513" s="2" t="s">
        <v>90</v>
      </c>
      <c r="H513" s="2">
        <v>2014</v>
      </c>
      <c r="I513" s="2" t="s">
        <v>37</v>
      </c>
      <c r="J513" s="2" t="s">
        <v>73</v>
      </c>
      <c r="K513" s="2" t="s">
        <v>39</v>
      </c>
      <c r="L513" s="2" t="s">
        <v>40</v>
      </c>
      <c r="M513" s="2" t="s">
        <v>41</v>
      </c>
      <c r="N513" s="2" t="s">
        <v>42</v>
      </c>
      <c r="O513" s="2" t="s">
        <v>43</v>
      </c>
      <c r="P513" s="2" t="s">
        <v>44</v>
      </c>
      <c r="Q513" s="2" t="s">
        <v>45</v>
      </c>
      <c r="R513" s="2" t="s">
        <v>46</v>
      </c>
      <c r="S513" s="2" t="s">
        <v>47</v>
      </c>
      <c r="T513" s="2" t="s">
        <v>48</v>
      </c>
      <c r="U513" s="2" t="s">
        <v>110</v>
      </c>
      <c r="V513" s="2" t="s">
        <v>50</v>
      </c>
      <c r="W513" s="2" t="s">
        <v>37</v>
      </c>
      <c r="X513" s="2" t="s">
        <v>51</v>
      </c>
      <c r="Y513" s="2" t="s">
        <v>52</v>
      </c>
      <c r="Z513" s="2" t="s">
        <v>53</v>
      </c>
      <c r="AA513" s="2" t="s">
        <v>54</v>
      </c>
      <c r="AB513" s="2" t="s">
        <v>3535</v>
      </c>
      <c r="AC513" s="2" t="s">
        <v>3536</v>
      </c>
      <c r="AD513" s="6" t="s">
        <v>3537</v>
      </c>
      <c r="AE513" s="7" t="str">
        <f>HYPERLINK("https://drive.google.com/file/d/12T0_PGfv8QcAtV1saMi_dnLZzgjSJAZZ/view?usp=drivesdk","प्रा. संतोष सुभाष थोरातआपले प्रमाणपत्र")</f>
        <v>प्रा. संतोष सुभाष थोरातआपले प्रमाणपत्र</v>
      </c>
      <c r="AF513" s="2" t="s">
        <v>3538</v>
      </c>
    </row>
    <row r="514" spans="1:32" ht="12.75">
      <c r="A514" s="4">
        <v>44241.763147268517</v>
      </c>
      <c r="B514" s="2" t="s">
        <v>3539</v>
      </c>
      <c r="C514" s="8">
        <v>24</v>
      </c>
      <c r="D514" s="2" t="s">
        <v>3540</v>
      </c>
      <c r="E514" s="2" t="s">
        <v>3541</v>
      </c>
      <c r="F514" s="2" t="s">
        <v>35</v>
      </c>
      <c r="G514" s="2" t="s">
        <v>36</v>
      </c>
      <c r="H514" s="2">
        <v>2014</v>
      </c>
      <c r="I514" s="2" t="s">
        <v>37</v>
      </c>
      <c r="J514" s="2" t="s">
        <v>73</v>
      </c>
      <c r="K514" s="2" t="s">
        <v>39</v>
      </c>
      <c r="L514" s="2" t="s">
        <v>278</v>
      </c>
      <c r="M514" s="2" t="s">
        <v>41</v>
      </c>
      <c r="N514" s="2" t="s">
        <v>63</v>
      </c>
      <c r="O514" s="2" t="s">
        <v>188</v>
      </c>
      <c r="P514" s="2" t="s">
        <v>44</v>
      </c>
      <c r="Q514" s="2" t="s">
        <v>45</v>
      </c>
      <c r="R514" s="2" t="s">
        <v>64</v>
      </c>
      <c r="S514" s="2" t="s">
        <v>47</v>
      </c>
      <c r="T514" s="2" t="s">
        <v>79</v>
      </c>
      <c r="U514" s="2" t="s">
        <v>80</v>
      </c>
      <c r="V514" s="2" t="s">
        <v>50</v>
      </c>
      <c r="W514" s="2" t="s">
        <v>37</v>
      </c>
      <c r="X514" s="2" t="s">
        <v>51</v>
      </c>
      <c r="Y514" s="2" t="s">
        <v>52</v>
      </c>
      <c r="Z514" s="2" t="s">
        <v>53</v>
      </c>
      <c r="AA514" s="2" t="s">
        <v>123</v>
      </c>
      <c r="AB514" s="2" t="s">
        <v>3542</v>
      </c>
      <c r="AC514" s="2" t="s">
        <v>3543</v>
      </c>
      <c r="AD514" s="6" t="s">
        <v>3544</v>
      </c>
      <c r="AE514" s="7" t="str">
        <f>HYPERLINK("https://drive.google.com/file/d/1MF8VZtEAH5nHEs_fjx6Aa9UoxS4SJ8s0/view?usp=drivesdk","रंजना शरद पाटीलआपले प्रमाणपत्र")</f>
        <v>रंजना शरद पाटीलआपले प्रमाणपत्र</v>
      </c>
      <c r="AF514" s="2" t="s">
        <v>3545</v>
      </c>
    </row>
    <row r="515" spans="1:32" ht="12.75">
      <c r="A515" s="4">
        <v>44241.813096412036</v>
      </c>
      <c r="B515" s="2" t="s">
        <v>3546</v>
      </c>
      <c r="C515" s="8">
        <v>14</v>
      </c>
      <c r="D515" s="2" t="s">
        <v>3547</v>
      </c>
      <c r="E515" s="2" t="s">
        <v>3548</v>
      </c>
      <c r="F515" s="2" t="s">
        <v>180</v>
      </c>
      <c r="G515" s="2" t="s">
        <v>90</v>
      </c>
      <c r="H515" s="2">
        <v>2013</v>
      </c>
      <c r="I515" s="2" t="s">
        <v>46</v>
      </c>
      <c r="J515" s="2" t="s">
        <v>73</v>
      </c>
      <c r="K515" s="2" t="s">
        <v>46</v>
      </c>
      <c r="L515" s="2" t="s">
        <v>62</v>
      </c>
      <c r="M515" s="2" t="s">
        <v>107</v>
      </c>
      <c r="N515" s="2" t="s">
        <v>63</v>
      </c>
      <c r="O515" s="2" t="s">
        <v>43</v>
      </c>
      <c r="P515" s="2" t="s">
        <v>44</v>
      </c>
      <c r="Q515" s="2" t="s">
        <v>45</v>
      </c>
      <c r="R515" s="2" t="s">
        <v>81</v>
      </c>
      <c r="S515" s="2" t="s">
        <v>93</v>
      </c>
      <c r="T515" s="2" t="s">
        <v>79</v>
      </c>
      <c r="U515" s="2" t="s">
        <v>110</v>
      </c>
      <c r="V515" s="2" t="s">
        <v>50</v>
      </c>
      <c r="W515" s="2" t="s">
        <v>106</v>
      </c>
      <c r="X515" s="2" t="s">
        <v>51</v>
      </c>
      <c r="Y515" s="2" t="s">
        <v>206</v>
      </c>
      <c r="Z515" s="2" t="s">
        <v>53</v>
      </c>
      <c r="AA515" s="2" t="s">
        <v>54</v>
      </c>
      <c r="AB515" s="2" t="s">
        <v>3549</v>
      </c>
      <c r="AC515" s="2" t="s">
        <v>3550</v>
      </c>
      <c r="AD515" s="6" t="s">
        <v>3551</v>
      </c>
      <c r="AE515" s="7" t="str">
        <f>HYPERLINK("https://drive.google.com/file/d/1N4YdS9st8HFC6qLLjKHWA9AP-ogpz4XG/view?usp=drivesdk","शिवाजी राजेंद्र सुर्यवंशीआपले प्रमाणपत्र")</f>
        <v>शिवाजी राजेंद्र सुर्यवंशीआपले प्रमाणपत्र</v>
      </c>
      <c r="AF515" s="2" t="s">
        <v>3552</v>
      </c>
    </row>
    <row r="516" spans="1:32" ht="12.75">
      <c r="A516" s="4">
        <v>44241.854684097227</v>
      </c>
      <c r="B516" s="2" t="s">
        <v>3553</v>
      </c>
      <c r="C516" s="8">
        <v>26</v>
      </c>
      <c r="D516" s="2" t="s">
        <v>3554</v>
      </c>
      <c r="E516" s="2" t="s">
        <v>3555</v>
      </c>
      <c r="F516" s="2" t="s">
        <v>104</v>
      </c>
      <c r="G516" s="2" t="s">
        <v>105</v>
      </c>
      <c r="H516" s="2">
        <v>2014</v>
      </c>
      <c r="I516" s="2" t="s">
        <v>37</v>
      </c>
      <c r="J516" s="2" t="s">
        <v>73</v>
      </c>
      <c r="K516" s="2" t="s">
        <v>39</v>
      </c>
      <c r="L516" s="2" t="s">
        <v>40</v>
      </c>
      <c r="M516" s="2" t="s">
        <v>41</v>
      </c>
      <c r="N516" s="2" t="s">
        <v>108</v>
      </c>
      <c r="O516" s="2" t="s">
        <v>43</v>
      </c>
      <c r="P516" s="2" t="s">
        <v>44</v>
      </c>
      <c r="Q516" s="2" t="s">
        <v>45</v>
      </c>
      <c r="R516" s="2" t="s">
        <v>81</v>
      </c>
      <c r="S516" s="2" t="s">
        <v>206</v>
      </c>
      <c r="T516" s="2" t="s">
        <v>94</v>
      </c>
      <c r="U516" s="2" t="s">
        <v>110</v>
      </c>
      <c r="V516" s="2" t="s">
        <v>50</v>
      </c>
      <c r="W516" s="2" t="s">
        <v>81</v>
      </c>
      <c r="X516" s="2" t="s">
        <v>51</v>
      </c>
      <c r="Y516" s="2" t="s">
        <v>52</v>
      </c>
      <c r="Z516" s="2" t="s">
        <v>53</v>
      </c>
      <c r="AA516" s="2" t="s">
        <v>54</v>
      </c>
      <c r="AB516" s="2" t="s">
        <v>3556</v>
      </c>
      <c r="AC516" s="2" t="s">
        <v>3557</v>
      </c>
      <c r="AD516" s="6" t="s">
        <v>3558</v>
      </c>
      <c r="AE516" s="7" t="str">
        <f>HYPERLINK("https://drive.google.com/file/d/14_VeKsOZCn3-mWbfF84xesn-qnHbtld7/view?usp=drivesdk","सुजाता अनिल बनकरआपले प्रमाणपत्र")</f>
        <v>सुजाता अनिल बनकरआपले प्रमाणपत्र</v>
      </c>
      <c r="AF516" s="2" t="s">
        <v>3559</v>
      </c>
    </row>
    <row r="517" spans="1:32" ht="12.75">
      <c r="A517" s="4">
        <v>44241.903520486114</v>
      </c>
      <c r="B517" s="2" t="s">
        <v>3560</v>
      </c>
      <c r="C517" s="8">
        <v>22</v>
      </c>
      <c r="D517" s="2" t="s">
        <v>3561</v>
      </c>
      <c r="E517" s="2" t="s">
        <v>3562</v>
      </c>
      <c r="F517" s="2" t="s">
        <v>72</v>
      </c>
      <c r="G517" s="2" t="s">
        <v>157</v>
      </c>
      <c r="H517" s="2">
        <v>2014</v>
      </c>
      <c r="I517" s="2" t="s">
        <v>37</v>
      </c>
      <c r="J517" s="2" t="s">
        <v>73</v>
      </c>
      <c r="K517" s="2" t="s">
        <v>39</v>
      </c>
      <c r="L517" s="2" t="s">
        <v>40</v>
      </c>
      <c r="M517" s="2" t="s">
        <v>41</v>
      </c>
      <c r="N517" s="2" t="s">
        <v>63</v>
      </c>
      <c r="O517" s="2" t="s">
        <v>43</v>
      </c>
      <c r="P517" s="2" t="s">
        <v>44</v>
      </c>
      <c r="Q517" s="2" t="s">
        <v>45</v>
      </c>
      <c r="R517" s="2" t="s">
        <v>64</v>
      </c>
      <c r="S517" s="2" t="s">
        <v>206</v>
      </c>
      <c r="T517" s="2" t="s">
        <v>94</v>
      </c>
      <c r="U517" s="2" t="s">
        <v>110</v>
      </c>
      <c r="V517" s="2" t="s">
        <v>50</v>
      </c>
      <c r="W517" s="2" t="s">
        <v>81</v>
      </c>
      <c r="X517" s="2" t="s">
        <v>189</v>
      </c>
      <c r="Y517" s="2" t="s">
        <v>122</v>
      </c>
      <c r="Z517" s="2" t="s">
        <v>53</v>
      </c>
      <c r="AA517" s="2" t="s">
        <v>54</v>
      </c>
      <c r="AB517" s="2" t="s">
        <v>3563</v>
      </c>
      <c r="AC517" s="2" t="s">
        <v>3564</v>
      </c>
      <c r="AD517" s="6" t="s">
        <v>3565</v>
      </c>
      <c r="AE517" s="7" t="str">
        <f>HYPERLINK("https://drive.google.com/file/d/1BxdIRcd8VimpsiYbkMR_0UMecObB-FSP/view?usp=drivesdk","सौ.रेणुका शुभम गुंजाळ आपले प्रमाणपत्र")</f>
        <v>सौ.रेणुका शुभम गुंजाळ आपले प्रमाणपत्र</v>
      </c>
      <c r="AF517" s="2" t="s">
        <v>3566</v>
      </c>
    </row>
    <row r="518" spans="1:32" ht="12.75">
      <c r="A518" s="4">
        <v>44241.912303865742</v>
      </c>
      <c r="B518" s="2" t="s">
        <v>3567</v>
      </c>
      <c r="C518" s="8">
        <v>8</v>
      </c>
      <c r="D518" s="2" t="s">
        <v>3568</v>
      </c>
      <c r="E518" s="2" t="s">
        <v>3569</v>
      </c>
      <c r="F518" s="2" t="s">
        <v>104</v>
      </c>
      <c r="G518" s="2" t="s">
        <v>105</v>
      </c>
      <c r="H518" s="2">
        <v>2014</v>
      </c>
      <c r="I518" s="2" t="s">
        <v>46</v>
      </c>
      <c r="J518" s="2" t="s">
        <v>73</v>
      </c>
      <c r="K518" s="2" t="s">
        <v>81</v>
      </c>
      <c r="L518" s="2" t="s">
        <v>62</v>
      </c>
      <c r="M518" s="2" t="s">
        <v>165</v>
      </c>
      <c r="N518" s="2" t="s">
        <v>431</v>
      </c>
      <c r="O518" s="2" t="s">
        <v>188</v>
      </c>
      <c r="P518" s="2" t="s">
        <v>44</v>
      </c>
      <c r="Q518" s="2" t="s">
        <v>166</v>
      </c>
      <c r="R518" s="2" t="s">
        <v>46</v>
      </c>
      <c r="S518" s="2" t="s">
        <v>206</v>
      </c>
      <c r="T518" s="2" t="s">
        <v>48</v>
      </c>
      <c r="U518" s="2" t="s">
        <v>132</v>
      </c>
      <c r="V518" s="2" t="s">
        <v>221</v>
      </c>
      <c r="W518" s="2" t="s">
        <v>106</v>
      </c>
      <c r="X518" s="2" t="s">
        <v>189</v>
      </c>
      <c r="Y518" s="2" t="s">
        <v>206</v>
      </c>
      <c r="Z518" s="2" t="s">
        <v>149</v>
      </c>
      <c r="AA518" s="2" t="s">
        <v>112</v>
      </c>
      <c r="AB518" s="2" t="s">
        <v>3570</v>
      </c>
      <c r="AC518" s="2" t="s">
        <v>3571</v>
      </c>
      <c r="AD518" s="6" t="s">
        <v>3572</v>
      </c>
      <c r="AE518" s="7" t="str">
        <f>HYPERLINK("https://drive.google.com/file/d/1l1mPQjbl-XVrDykbGnEJFAggFxQkqiiJ/view?usp=drivesdk","विनित विजय माळवदेआपले प्रमाणपत्र")</f>
        <v>विनित विजय माळवदेआपले प्रमाणपत्र</v>
      </c>
      <c r="AF518" s="2" t="s">
        <v>3573</v>
      </c>
    </row>
    <row r="519" spans="1:32" ht="12.75">
      <c r="A519" s="4">
        <v>44241.914106724536</v>
      </c>
      <c r="B519" s="2" t="s">
        <v>3574</v>
      </c>
      <c r="C519" s="8">
        <v>8</v>
      </c>
      <c r="D519" s="2" t="s">
        <v>2264</v>
      </c>
      <c r="E519" s="2" t="s">
        <v>3575</v>
      </c>
      <c r="F519" s="2" t="s">
        <v>104</v>
      </c>
      <c r="G519" s="2" t="s">
        <v>105</v>
      </c>
      <c r="H519" s="2">
        <v>2013</v>
      </c>
      <c r="I519" s="2" t="s">
        <v>81</v>
      </c>
      <c r="J519" s="2" t="s">
        <v>73</v>
      </c>
      <c r="K519" s="2" t="s">
        <v>46</v>
      </c>
      <c r="L519" s="2" t="s">
        <v>62</v>
      </c>
      <c r="M519" s="2" t="s">
        <v>165</v>
      </c>
      <c r="N519" s="2" t="s">
        <v>63</v>
      </c>
      <c r="O519" s="2" t="s">
        <v>43</v>
      </c>
      <c r="P519" s="2" t="s">
        <v>197</v>
      </c>
      <c r="Q519" s="2" t="s">
        <v>45</v>
      </c>
      <c r="R519" s="2" t="s">
        <v>109</v>
      </c>
      <c r="S519" s="2" t="s">
        <v>93</v>
      </c>
      <c r="T519" s="2" t="s">
        <v>48</v>
      </c>
      <c r="U519" s="2" t="s">
        <v>132</v>
      </c>
      <c r="V519" s="2" t="s">
        <v>139</v>
      </c>
      <c r="W519" s="2" t="s">
        <v>37</v>
      </c>
      <c r="X519" s="2" t="s">
        <v>189</v>
      </c>
      <c r="Y519" s="2" t="s">
        <v>122</v>
      </c>
      <c r="Z519" s="2" t="s">
        <v>111</v>
      </c>
      <c r="AA519" s="2" t="s">
        <v>140</v>
      </c>
      <c r="AB519" s="2" t="s">
        <v>3576</v>
      </c>
      <c r="AC519" s="2" t="s">
        <v>3577</v>
      </c>
      <c r="AD519" s="6" t="s">
        <v>3578</v>
      </c>
      <c r="AE519" s="7" t="str">
        <f>HYPERLINK("https://drive.google.com/file/d/15wtqKJOXakjqdqCk3nvN6v4tuJKFH3R0/view?usp=drivesdk","Hoआपले प्रमाणपत्र")</f>
        <v>Hoआपले प्रमाणपत्र</v>
      </c>
      <c r="AF519" s="2" t="s">
        <v>3579</v>
      </c>
    </row>
    <row r="520" spans="1:32" ht="12.75">
      <c r="A520" s="4">
        <v>44241.937171655096</v>
      </c>
      <c r="B520" s="2" t="s">
        <v>3580</v>
      </c>
      <c r="C520" s="8">
        <v>26</v>
      </c>
      <c r="D520" s="2" t="s">
        <v>3581</v>
      </c>
      <c r="E520" s="2" t="s">
        <v>3582</v>
      </c>
      <c r="F520" s="2" t="s">
        <v>72</v>
      </c>
      <c r="G520" s="2" t="s">
        <v>105</v>
      </c>
      <c r="H520" s="2">
        <v>2014</v>
      </c>
      <c r="I520" s="2" t="s">
        <v>37</v>
      </c>
      <c r="J520" s="2" t="s">
        <v>73</v>
      </c>
      <c r="K520" s="2" t="s">
        <v>39</v>
      </c>
      <c r="L520" s="2" t="s">
        <v>40</v>
      </c>
      <c r="M520" s="2" t="s">
        <v>41</v>
      </c>
      <c r="N520" s="2" t="s">
        <v>108</v>
      </c>
      <c r="O520" s="2" t="s">
        <v>188</v>
      </c>
      <c r="P520" s="2" t="s">
        <v>44</v>
      </c>
      <c r="Q520" s="2" t="s">
        <v>45</v>
      </c>
      <c r="R520" s="2" t="s">
        <v>46</v>
      </c>
      <c r="S520" s="2" t="s">
        <v>206</v>
      </c>
      <c r="T520" s="2" t="s">
        <v>94</v>
      </c>
      <c r="U520" s="2" t="s">
        <v>110</v>
      </c>
      <c r="V520" s="2" t="s">
        <v>50</v>
      </c>
      <c r="W520" s="2" t="s">
        <v>46</v>
      </c>
      <c r="X520" s="2" t="s">
        <v>51</v>
      </c>
      <c r="Y520" s="2" t="s">
        <v>52</v>
      </c>
      <c r="Z520" s="2" t="s">
        <v>53</v>
      </c>
      <c r="AA520" s="2" t="s">
        <v>54</v>
      </c>
      <c r="AB520" s="2" t="s">
        <v>3583</v>
      </c>
      <c r="AC520" s="2" t="s">
        <v>3584</v>
      </c>
      <c r="AD520" s="6" t="s">
        <v>3585</v>
      </c>
      <c r="AE520" s="7" t="str">
        <f>HYPERLINK("https://drive.google.com/file/d/1WEpZsWG5UkxO67pAsLIdNWc9Rs8f5Uja/view?usp=drivesdk","सुवर्णा विजय कांगुणेआपले प्रमाणपत्र")</f>
        <v>सुवर्णा विजय कांगुणेआपले प्रमाणपत्र</v>
      </c>
      <c r="AF520" s="2" t="s">
        <v>3586</v>
      </c>
    </row>
    <row r="521" spans="1:32" ht="12.75">
      <c r="A521" s="4">
        <v>44241.963771678245</v>
      </c>
      <c r="B521" s="2" t="s">
        <v>3587</v>
      </c>
      <c r="C521" s="8">
        <v>28</v>
      </c>
      <c r="D521" s="2" t="s">
        <v>3588</v>
      </c>
      <c r="E521" s="2" t="s">
        <v>1840</v>
      </c>
      <c r="F521" s="2" t="s">
        <v>72</v>
      </c>
      <c r="G521" s="2" t="s">
        <v>105</v>
      </c>
      <c r="H521" s="2">
        <v>2014</v>
      </c>
      <c r="I521" s="2" t="s">
        <v>37</v>
      </c>
      <c r="J521" s="2" t="s">
        <v>73</v>
      </c>
      <c r="K521" s="2" t="s">
        <v>39</v>
      </c>
      <c r="L521" s="2" t="s">
        <v>40</v>
      </c>
      <c r="M521" s="2" t="s">
        <v>41</v>
      </c>
      <c r="N521" s="2" t="s">
        <v>63</v>
      </c>
      <c r="O521" s="2" t="s">
        <v>43</v>
      </c>
      <c r="P521" s="2" t="s">
        <v>44</v>
      </c>
      <c r="Q521" s="2" t="s">
        <v>45</v>
      </c>
      <c r="R521" s="2" t="s">
        <v>81</v>
      </c>
      <c r="S521" s="2" t="s">
        <v>93</v>
      </c>
      <c r="T521" s="2" t="s">
        <v>94</v>
      </c>
      <c r="U521" s="2" t="s">
        <v>110</v>
      </c>
      <c r="V521" s="2" t="s">
        <v>50</v>
      </c>
      <c r="W521" s="2" t="s">
        <v>37</v>
      </c>
      <c r="X521" s="2" t="s">
        <v>51</v>
      </c>
      <c r="Y521" s="2" t="s">
        <v>52</v>
      </c>
      <c r="Z521" s="2" t="s">
        <v>53</v>
      </c>
      <c r="AA521" s="2" t="s">
        <v>54</v>
      </c>
      <c r="AB521" s="2" t="s">
        <v>3589</v>
      </c>
      <c r="AC521" s="2" t="s">
        <v>3590</v>
      </c>
      <c r="AD521" s="6" t="s">
        <v>3591</v>
      </c>
      <c r="AE521" s="7" t="str">
        <f>HYPERLINK("https://drive.google.com/file/d/1NkJz5aCtHovfTVNbgYWdrYIqVPb7B7ZZ/view?usp=drivesdk","Kaveri uddhav khilariआपले प्रमाणपत्र")</f>
        <v>Kaveri uddhav khilariआपले प्रमाणपत्र</v>
      </c>
      <c r="AF521" s="2" t="s">
        <v>3592</v>
      </c>
    </row>
    <row r="522" spans="1:32" ht="12.75">
      <c r="A522" s="4">
        <v>44242.334579120376</v>
      </c>
      <c r="B522" s="2" t="s">
        <v>3593</v>
      </c>
      <c r="C522" s="8">
        <v>28</v>
      </c>
      <c r="D522" s="2" t="s">
        <v>3594</v>
      </c>
      <c r="E522" s="2" t="s">
        <v>3079</v>
      </c>
      <c r="F522" s="2" t="s">
        <v>104</v>
      </c>
      <c r="G522" s="2" t="s">
        <v>157</v>
      </c>
      <c r="H522" s="2">
        <v>2014</v>
      </c>
      <c r="I522" s="2" t="s">
        <v>37</v>
      </c>
      <c r="J522" s="2" t="s">
        <v>73</v>
      </c>
      <c r="K522" s="2" t="s">
        <v>39</v>
      </c>
      <c r="L522" s="2" t="s">
        <v>40</v>
      </c>
      <c r="M522" s="2" t="s">
        <v>41</v>
      </c>
      <c r="N522" s="2" t="s">
        <v>42</v>
      </c>
      <c r="O522" s="2" t="s">
        <v>43</v>
      </c>
      <c r="P522" s="2" t="s">
        <v>44</v>
      </c>
      <c r="Q522" s="2" t="s">
        <v>45</v>
      </c>
      <c r="R522" s="2" t="s">
        <v>81</v>
      </c>
      <c r="S522" s="2" t="s">
        <v>206</v>
      </c>
      <c r="T522" s="2" t="s">
        <v>94</v>
      </c>
      <c r="U522" s="2" t="s">
        <v>110</v>
      </c>
      <c r="V522" s="2" t="s">
        <v>50</v>
      </c>
      <c r="W522" s="2" t="s">
        <v>81</v>
      </c>
      <c r="X522" s="2" t="s">
        <v>51</v>
      </c>
      <c r="Y522" s="2" t="s">
        <v>52</v>
      </c>
      <c r="Z522" s="2" t="s">
        <v>53</v>
      </c>
      <c r="AA522" s="2" t="s">
        <v>54</v>
      </c>
      <c r="AB522" s="2" t="s">
        <v>3595</v>
      </c>
      <c r="AC522" s="2" t="s">
        <v>3596</v>
      </c>
      <c r="AD522" s="6" t="s">
        <v>3597</v>
      </c>
      <c r="AE522" s="7" t="str">
        <f>HYPERLINK("https://drive.google.com/file/d/1IVwEnJZhs21diGBAtxXstZ9bmi59zof_/view?usp=drivesdk","Kudale Mayur Somnathआपले प्रमाणपत्र")</f>
        <v>Kudale Mayur Somnathआपले प्रमाणपत्र</v>
      </c>
      <c r="AF522" s="2" t="s">
        <v>3598</v>
      </c>
    </row>
    <row r="523" spans="1:32" ht="12.75">
      <c r="A523" s="4">
        <v>44242.347214085647</v>
      </c>
      <c r="B523" s="2" t="s">
        <v>3574</v>
      </c>
      <c r="C523" s="8">
        <v>10</v>
      </c>
      <c r="D523" s="2" t="s">
        <v>3599</v>
      </c>
      <c r="E523" s="2" t="s">
        <v>3600</v>
      </c>
      <c r="F523" s="2" t="s">
        <v>104</v>
      </c>
      <c r="G523" s="2" t="s">
        <v>105</v>
      </c>
      <c r="H523" s="2">
        <v>2015</v>
      </c>
      <c r="I523" s="2" t="s">
        <v>81</v>
      </c>
      <c r="J523" s="2" t="s">
        <v>131</v>
      </c>
      <c r="K523" s="2" t="s">
        <v>81</v>
      </c>
      <c r="L523" s="2" t="s">
        <v>278</v>
      </c>
      <c r="M523" s="2" t="s">
        <v>41</v>
      </c>
      <c r="N523" s="2" t="s">
        <v>63</v>
      </c>
      <c r="O523" s="2" t="s">
        <v>92</v>
      </c>
      <c r="P523" s="2" t="s">
        <v>44</v>
      </c>
      <c r="Q523" s="2" t="s">
        <v>166</v>
      </c>
      <c r="R523" s="2" t="s">
        <v>109</v>
      </c>
      <c r="S523" s="2" t="s">
        <v>78</v>
      </c>
      <c r="T523" s="2" t="s">
        <v>121</v>
      </c>
      <c r="U523" s="2" t="s">
        <v>49</v>
      </c>
      <c r="V523" s="2" t="s">
        <v>50</v>
      </c>
      <c r="W523" s="2" t="s">
        <v>46</v>
      </c>
      <c r="X523" s="2" t="s">
        <v>148</v>
      </c>
      <c r="Y523" s="2" t="s">
        <v>206</v>
      </c>
      <c r="Z523" s="2" t="s">
        <v>53</v>
      </c>
      <c r="AA523" s="2" t="s">
        <v>140</v>
      </c>
      <c r="AB523" s="2" t="s">
        <v>3601</v>
      </c>
      <c r="AC523" s="2" t="s">
        <v>3602</v>
      </c>
      <c r="AD523" s="6" t="s">
        <v>3603</v>
      </c>
      <c r="AE523" s="7" t="str">
        <f>HYPERLINK("https://drive.google.com/file/d/1uRaH4naLLOnCoauB0_h2961fLJVToQRJ/view?usp=drivesdk","Dali sahil rajuआपले प्रमाणपत्र")</f>
        <v>Dali sahil rajuआपले प्रमाणपत्र</v>
      </c>
      <c r="AF523" s="2" t="s">
        <v>3604</v>
      </c>
    </row>
    <row r="524" spans="1:32" ht="12.75">
      <c r="A524" s="4">
        <v>44242.554960567126</v>
      </c>
      <c r="B524" s="2" t="s">
        <v>3605</v>
      </c>
      <c r="C524" s="8">
        <v>10</v>
      </c>
      <c r="D524" s="2" t="s">
        <v>3606</v>
      </c>
      <c r="E524" s="2" t="s">
        <v>3607</v>
      </c>
      <c r="F524" s="2" t="s">
        <v>104</v>
      </c>
      <c r="G524" s="2" t="s">
        <v>105</v>
      </c>
      <c r="H524" s="2">
        <v>2014</v>
      </c>
      <c r="I524" s="2" t="s">
        <v>106</v>
      </c>
      <c r="J524" s="2" t="s">
        <v>131</v>
      </c>
      <c r="K524" s="2" t="s">
        <v>81</v>
      </c>
      <c r="L524" s="2" t="s">
        <v>91</v>
      </c>
      <c r="M524" s="2" t="s">
        <v>165</v>
      </c>
      <c r="N524" s="2" t="s">
        <v>63</v>
      </c>
      <c r="O524" s="2" t="s">
        <v>43</v>
      </c>
      <c r="P524" s="2" t="s">
        <v>44</v>
      </c>
      <c r="Q524" s="2" t="s">
        <v>363</v>
      </c>
      <c r="R524" s="2" t="s">
        <v>81</v>
      </c>
      <c r="S524" s="2" t="s">
        <v>47</v>
      </c>
      <c r="T524" s="2" t="s">
        <v>79</v>
      </c>
      <c r="U524" s="2" t="s">
        <v>110</v>
      </c>
      <c r="V524" s="2" t="s">
        <v>95</v>
      </c>
      <c r="W524" s="2" t="s">
        <v>81</v>
      </c>
      <c r="X524" s="2" t="s">
        <v>148</v>
      </c>
      <c r="Y524" s="2" t="s">
        <v>52</v>
      </c>
      <c r="Z524" s="2" t="s">
        <v>111</v>
      </c>
      <c r="AA524" s="2" t="s">
        <v>112</v>
      </c>
      <c r="AB524" s="2" t="s">
        <v>3608</v>
      </c>
      <c r="AC524" s="2" t="s">
        <v>3609</v>
      </c>
      <c r="AD524" s="6" t="s">
        <v>3610</v>
      </c>
      <c r="AE524" s="7" t="str">
        <f>HYPERLINK("https://drive.google.com/file/d/1C03gFRs7mWcFWVsiv8B8FjT88jA20_KN/view?usp=drivesdk","कणसे शिवानी प्रकाश आपले प्रमाणपत्र")</f>
        <v>कणसे शिवानी प्रकाश आपले प्रमाणपत्र</v>
      </c>
      <c r="AF524" s="2" t="s">
        <v>3611</v>
      </c>
    </row>
    <row r="525" spans="1:32" ht="12.75">
      <c r="A525" s="4">
        <v>44242.615266018518</v>
      </c>
      <c r="B525" s="2" t="s">
        <v>3612</v>
      </c>
      <c r="C525" s="8">
        <v>10</v>
      </c>
      <c r="D525" s="2" t="s">
        <v>3613</v>
      </c>
      <c r="E525" s="2" t="s">
        <v>3614</v>
      </c>
      <c r="F525" s="2" t="s">
        <v>72</v>
      </c>
      <c r="G525" s="2" t="s">
        <v>90</v>
      </c>
      <c r="H525" s="2">
        <v>2016</v>
      </c>
      <c r="I525" s="2" t="s">
        <v>46</v>
      </c>
      <c r="J525" s="2" t="s">
        <v>131</v>
      </c>
      <c r="K525" s="2" t="s">
        <v>46</v>
      </c>
      <c r="L525" s="2" t="s">
        <v>62</v>
      </c>
      <c r="M525" s="2" t="s">
        <v>41</v>
      </c>
      <c r="N525" s="2" t="s">
        <v>63</v>
      </c>
      <c r="O525" s="2" t="s">
        <v>92</v>
      </c>
      <c r="P525" s="2" t="s">
        <v>44</v>
      </c>
      <c r="Q525" s="2" t="s">
        <v>45</v>
      </c>
      <c r="R525" s="2" t="s">
        <v>64</v>
      </c>
      <c r="S525" s="2" t="s">
        <v>93</v>
      </c>
      <c r="T525" s="2" t="s">
        <v>79</v>
      </c>
      <c r="U525" s="2" t="s">
        <v>49</v>
      </c>
      <c r="V525" s="2" t="s">
        <v>139</v>
      </c>
      <c r="W525" s="2" t="s">
        <v>46</v>
      </c>
      <c r="X525" s="2" t="s">
        <v>189</v>
      </c>
      <c r="Y525" s="2" t="s">
        <v>93</v>
      </c>
      <c r="Z525" s="2" t="s">
        <v>53</v>
      </c>
      <c r="AA525" s="2" t="s">
        <v>140</v>
      </c>
      <c r="AB525" s="2" t="s">
        <v>113</v>
      </c>
      <c r="AC525" s="2" t="s">
        <v>3615</v>
      </c>
      <c r="AD525" s="6" t="s">
        <v>3616</v>
      </c>
      <c r="AE525" s="7" t="str">
        <f>HYPERLINK("https://drive.google.com/file/d/16htCffEfoGKwVDm4Dg69zqPbS2M5ieYv/view?usp=drivesdk","ज्योती अण्णासाहेब पाचोरेआपले प्रमाणपत्र")</f>
        <v>ज्योती अण्णासाहेब पाचोरेआपले प्रमाणपत्र</v>
      </c>
      <c r="AF525" s="2" t="s">
        <v>3617</v>
      </c>
    </row>
    <row r="526" spans="1:32" ht="12.75">
      <c r="A526" s="4">
        <v>44242.838994270831</v>
      </c>
      <c r="B526" s="2" t="s">
        <v>3618</v>
      </c>
      <c r="C526" s="8">
        <v>28</v>
      </c>
      <c r="D526" s="2" t="s">
        <v>3619</v>
      </c>
      <c r="E526" s="2" t="s">
        <v>3620</v>
      </c>
      <c r="F526" s="2" t="s">
        <v>104</v>
      </c>
      <c r="G526" s="2" t="s">
        <v>157</v>
      </c>
      <c r="H526" s="2">
        <v>2014</v>
      </c>
      <c r="I526" s="2" t="s">
        <v>37</v>
      </c>
      <c r="J526" s="2" t="s">
        <v>73</v>
      </c>
      <c r="K526" s="2" t="s">
        <v>39</v>
      </c>
      <c r="L526" s="2" t="s">
        <v>40</v>
      </c>
      <c r="M526" s="2" t="s">
        <v>41</v>
      </c>
      <c r="N526" s="2" t="s">
        <v>42</v>
      </c>
      <c r="O526" s="2" t="s">
        <v>43</v>
      </c>
      <c r="P526" s="2" t="s">
        <v>44</v>
      </c>
      <c r="Q526" s="2" t="s">
        <v>45</v>
      </c>
      <c r="R526" s="2" t="s">
        <v>81</v>
      </c>
      <c r="S526" s="2" t="s">
        <v>206</v>
      </c>
      <c r="T526" s="2" t="s">
        <v>94</v>
      </c>
      <c r="U526" s="2" t="s">
        <v>110</v>
      </c>
      <c r="V526" s="2" t="s">
        <v>50</v>
      </c>
      <c r="W526" s="2" t="s">
        <v>81</v>
      </c>
      <c r="X526" s="2" t="s">
        <v>51</v>
      </c>
      <c r="Y526" s="2" t="s">
        <v>52</v>
      </c>
      <c r="Z526" s="2" t="s">
        <v>53</v>
      </c>
      <c r="AA526" s="2" t="s">
        <v>54</v>
      </c>
      <c r="AB526" s="2" t="s">
        <v>3621</v>
      </c>
      <c r="AC526" s="2" t="s">
        <v>3622</v>
      </c>
      <c r="AD526" s="6" t="s">
        <v>3623</v>
      </c>
      <c r="AE526" s="7" t="str">
        <f>HYPERLINK("https://drive.google.com/file/d/1olFZbK-fzaEZls4cMTVJOEK0an4oAycs/view?usp=drivesdk","गाडे रोहित अरूण आपले प्रमाणपत्र")</f>
        <v>गाडे रोहित अरूण आपले प्रमाणपत्र</v>
      </c>
      <c r="AF526" s="2" t="s">
        <v>3624</v>
      </c>
    </row>
    <row r="527" spans="1:32" ht="12.75">
      <c r="A527" s="4">
        <v>44242.928491990737</v>
      </c>
      <c r="B527" s="2" t="s">
        <v>3625</v>
      </c>
      <c r="C527" s="8">
        <v>24</v>
      </c>
      <c r="D527" s="2" t="s">
        <v>3626</v>
      </c>
      <c r="E527" s="2" t="s">
        <v>3627</v>
      </c>
      <c r="F527" s="2" t="s">
        <v>104</v>
      </c>
      <c r="G527" s="2" t="s">
        <v>105</v>
      </c>
      <c r="H527" s="2">
        <v>2014</v>
      </c>
      <c r="I527" s="2" t="s">
        <v>81</v>
      </c>
      <c r="J527" s="2" t="s">
        <v>73</v>
      </c>
      <c r="K527" s="2" t="s">
        <v>39</v>
      </c>
      <c r="L527" s="2" t="s">
        <v>40</v>
      </c>
      <c r="M527" s="2" t="s">
        <v>41</v>
      </c>
      <c r="N527" s="2" t="s">
        <v>63</v>
      </c>
      <c r="O527" s="2" t="s">
        <v>43</v>
      </c>
      <c r="P527" s="2" t="s">
        <v>44</v>
      </c>
      <c r="Q527" s="2" t="s">
        <v>45</v>
      </c>
      <c r="R527" s="2" t="s">
        <v>81</v>
      </c>
      <c r="S527" s="2" t="s">
        <v>206</v>
      </c>
      <c r="T527" s="2" t="s">
        <v>94</v>
      </c>
      <c r="U527" s="2" t="s">
        <v>110</v>
      </c>
      <c r="V527" s="2" t="s">
        <v>50</v>
      </c>
      <c r="W527" s="2" t="s">
        <v>46</v>
      </c>
      <c r="X527" s="2" t="s">
        <v>51</v>
      </c>
      <c r="Y527" s="2" t="s">
        <v>52</v>
      </c>
      <c r="Z527" s="2" t="s">
        <v>53</v>
      </c>
      <c r="AA527" s="2" t="s">
        <v>54</v>
      </c>
      <c r="AB527" s="2" t="s">
        <v>3628</v>
      </c>
      <c r="AC527" s="2" t="s">
        <v>3629</v>
      </c>
      <c r="AD527" s="6" t="s">
        <v>3630</v>
      </c>
      <c r="AE527" s="7" t="str">
        <f>HYPERLINK("https://drive.google.com/file/d/1Xw0yI-EEJql-Cf-5iWkGtUA2QZbfdbfF/view?usp=drivesdk","Saurav dhawaleआपले प्रमाणपत्र")</f>
        <v>Saurav dhawaleआपले प्रमाणपत्र</v>
      </c>
      <c r="AF527" s="2" t="s">
        <v>3631</v>
      </c>
    </row>
    <row r="528" spans="1:32" ht="12.75">
      <c r="A528" s="4">
        <v>44243.657101076387</v>
      </c>
      <c r="B528" s="2" t="s">
        <v>3574</v>
      </c>
      <c r="C528" s="8">
        <v>10</v>
      </c>
      <c r="D528" s="2" t="s">
        <v>3632</v>
      </c>
      <c r="E528" s="2" t="s">
        <v>3633</v>
      </c>
      <c r="F528" s="2" t="s">
        <v>180</v>
      </c>
      <c r="G528" s="2" t="s">
        <v>105</v>
      </c>
      <c r="H528" s="2">
        <v>2014</v>
      </c>
      <c r="I528" s="2" t="s">
        <v>46</v>
      </c>
      <c r="J528" s="2" t="s">
        <v>38</v>
      </c>
      <c r="K528" s="2" t="s">
        <v>46</v>
      </c>
      <c r="L528" s="2" t="s">
        <v>278</v>
      </c>
      <c r="M528" s="2" t="s">
        <v>41</v>
      </c>
      <c r="N528" s="2" t="s">
        <v>431</v>
      </c>
      <c r="O528" s="2" t="s">
        <v>92</v>
      </c>
      <c r="P528" s="2" t="s">
        <v>44</v>
      </c>
      <c r="Q528" s="2" t="s">
        <v>77</v>
      </c>
      <c r="R528" s="2" t="s">
        <v>109</v>
      </c>
      <c r="S528" s="2" t="s">
        <v>78</v>
      </c>
      <c r="T528" s="2" t="s">
        <v>94</v>
      </c>
      <c r="U528" s="2" t="s">
        <v>49</v>
      </c>
      <c r="V528" s="2" t="s">
        <v>139</v>
      </c>
      <c r="W528" s="2" t="s">
        <v>46</v>
      </c>
      <c r="X528" s="2" t="s">
        <v>189</v>
      </c>
      <c r="Y528" s="2" t="s">
        <v>93</v>
      </c>
      <c r="Z528" s="2" t="s">
        <v>111</v>
      </c>
      <c r="AA528" s="2" t="s">
        <v>140</v>
      </c>
      <c r="AB528" s="2" t="s">
        <v>3634</v>
      </c>
      <c r="AC528" s="2" t="s">
        <v>3635</v>
      </c>
      <c r="AD528" s="6" t="s">
        <v>3636</v>
      </c>
      <c r="AE528" s="7" t="str">
        <f>HYPERLINK("https://drive.google.com/file/d/16BQr7O1igTUGFADsFd4soTmEHLrAOEh1/view?usp=drivesdk","Dalvi sahil rajuआपले प्रमाणपत्र")</f>
        <v>Dalvi sahil rajuआपले प्रमाणपत्र</v>
      </c>
      <c r="AF528" s="2" t="s">
        <v>3637</v>
      </c>
    </row>
    <row r="529" spans="1:32" ht="12.75">
      <c r="A529" s="4">
        <v>44243.71634668982</v>
      </c>
      <c r="B529" s="2" t="s">
        <v>3638</v>
      </c>
      <c r="C529" s="8">
        <v>10</v>
      </c>
      <c r="D529" s="2" t="s">
        <v>3639</v>
      </c>
      <c r="E529" s="2" t="s">
        <v>3640</v>
      </c>
      <c r="F529" s="2" t="s">
        <v>35</v>
      </c>
      <c r="G529" s="2" t="s">
        <v>90</v>
      </c>
      <c r="H529" s="2">
        <v>2014</v>
      </c>
      <c r="I529" s="2" t="s">
        <v>37</v>
      </c>
      <c r="J529" s="2" t="s">
        <v>131</v>
      </c>
      <c r="K529" s="2" t="s">
        <v>81</v>
      </c>
      <c r="L529" s="2" t="s">
        <v>62</v>
      </c>
      <c r="M529" s="2" t="s">
        <v>74</v>
      </c>
      <c r="N529" s="2" t="s">
        <v>63</v>
      </c>
      <c r="O529" s="2" t="s">
        <v>43</v>
      </c>
      <c r="P529" s="2" t="s">
        <v>120</v>
      </c>
      <c r="Q529" s="2" t="s">
        <v>77</v>
      </c>
      <c r="R529" s="2" t="s">
        <v>64</v>
      </c>
      <c r="S529" s="2" t="s">
        <v>93</v>
      </c>
      <c r="T529" s="2" t="s">
        <v>79</v>
      </c>
      <c r="U529" s="2" t="s">
        <v>132</v>
      </c>
      <c r="V529" s="2" t="s">
        <v>50</v>
      </c>
      <c r="W529" s="2" t="s">
        <v>46</v>
      </c>
      <c r="X529" s="2" t="s">
        <v>148</v>
      </c>
      <c r="Y529" s="2" t="s">
        <v>122</v>
      </c>
      <c r="Z529" s="2" t="s">
        <v>53</v>
      </c>
      <c r="AA529" s="2" t="s">
        <v>123</v>
      </c>
      <c r="AB529" s="2" t="s">
        <v>3641</v>
      </c>
      <c r="AC529" s="2" t="s">
        <v>3642</v>
      </c>
      <c r="AD529" s="6" t="s">
        <v>3643</v>
      </c>
      <c r="AE529" s="7" t="str">
        <f>HYPERLINK("https://drive.google.com/file/d/1U8lIXAJSBWPRvddnCHMr7zSm9tGswzDZ/view?usp=drivesdk","कु . लोंढे शितल विठ्ठलआपले प्रमाणपत्र")</f>
        <v>कु . लोंढे शितल विठ्ठलआपले प्रमाणपत्र</v>
      </c>
      <c r="AF529" s="2" t="s">
        <v>3644</v>
      </c>
    </row>
    <row r="530" spans="1:32" ht="12.75">
      <c r="A530" s="4">
        <v>44243.890028136579</v>
      </c>
      <c r="B530" s="2" t="s">
        <v>3645</v>
      </c>
      <c r="C530" s="8">
        <v>18</v>
      </c>
      <c r="D530" s="2" t="s">
        <v>3646</v>
      </c>
      <c r="E530" s="2" t="s">
        <v>3647</v>
      </c>
      <c r="F530" s="2" t="s">
        <v>72</v>
      </c>
      <c r="G530" s="2" t="s">
        <v>36</v>
      </c>
      <c r="H530" s="2">
        <v>2014</v>
      </c>
      <c r="I530" s="2" t="s">
        <v>37</v>
      </c>
      <c r="J530" s="2" t="s">
        <v>73</v>
      </c>
      <c r="K530" s="2" t="s">
        <v>39</v>
      </c>
      <c r="L530" s="2" t="s">
        <v>278</v>
      </c>
      <c r="M530" s="2" t="s">
        <v>41</v>
      </c>
      <c r="N530" s="2" t="s">
        <v>42</v>
      </c>
      <c r="O530" s="2" t="s">
        <v>188</v>
      </c>
      <c r="P530" s="2" t="s">
        <v>44</v>
      </c>
      <c r="Q530" s="2" t="s">
        <v>45</v>
      </c>
      <c r="R530" s="2" t="s">
        <v>64</v>
      </c>
      <c r="S530" s="2" t="s">
        <v>93</v>
      </c>
      <c r="T530" s="2" t="s">
        <v>121</v>
      </c>
      <c r="U530" s="2" t="s">
        <v>110</v>
      </c>
      <c r="V530" s="2" t="s">
        <v>50</v>
      </c>
      <c r="W530" s="2" t="s">
        <v>37</v>
      </c>
      <c r="X530" s="2" t="s">
        <v>82</v>
      </c>
      <c r="Y530" s="2" t="s">
        <v>122</v>
      </c>
      <c r="Z530" s="2" t="s">
        <v>149</v>
      </c>
      <c r="AA530" s="2" t="s">
        <v>123</v>
      </c>
      <c r="AB530" s="2" t="s">
        <v>3648</v>
      </c>
      <c r="AC530" s="2" t="s">
        <v>3649</v>
      </c>
      <c r="AD530" s="6" t="s">
        <v>3650</v>
      </c>
      <c r="AE530" s="7" t="str">
        <f>HYPERLINK("https://drive.google.com/file/d/1lpPTeD7nEuLZxtIPuAyQEvxMAC_QDk89/view?usp=drivesdk","अश्विनीकुमार भगवान शेंडगेआपले प्रमाणपत्र")</f>
        <v>अश्विनीकुमार भगवान शेंडगेआपले प्रमाणपत्र</v>
      </c>
      <c r="AF530" s="2" t="s">
        <v>3651</v>
      </c>
    </row>
    <row r="531" spans="1:32" ht="12.75">
      <c r="A531" s="4">
        <v>44243.90016326389</v>
      </c>
      <c r="B531" s="2" t="s">
        <v>3652</v>
      </c>
      <c r="C531" s="8">
        <v>20</v>
      </c>
      <c r="D531" s="2" t="s">
        <v>3653</v>
      </c>
      <c r="E531" s="2" t="s">
        <v>3654</v>
      </c>
      <c r="F531" s="2" t="s">
        <v>180</v>
      </c>
      <c r="G531" s="2" t="s">
        <v>36</v>
      </c>
      <c r="H531" s="2">
        <v>2013</v>
      </c>
      <c r="I531" s="2" t="s">
        <v>37</v>
      </c>
      <c r="J531" s="2" t="s">
        <v>38</v>
      </c>
      <c r="K531" s="2" t="s">
        <v>81</v>
      </c>
      <c r="L531" s="2" t="s">
        <v>62</v>
      </c>
      <c r="M531" s="2" t="s">
        <v>41</v>
      </c>
      <c r="N531" s="2" t="s">
        <v>63</v>
      </c>
      <c r="O531" s="2" t="s">
        <v>43</v>
      </c>
      <c r="P531" s="2" t="s">
        <v>44</v>
      </c>
      <c r="Q531" s="2" t="s">
        <v>45</v>
      </c>
      <c r="R531" s="2" t="s">
        <v>64</v>
      </c>
      <c r="S531" s="2" t="s">
        <v>47</v>
      </c>
      <c r="T531" s="2" t="s">
        <v>121</v>
      </c>
      <c r="U531" s="2" t="s">
        <v>110</v>
      </c>
      <c r="V531" s="2" t="s">
        <v>139</v>
      </c>
      <c r="W531" s="2" t="s">
        <v>37</v>
      </c>
      <c r="X531" s="2" t="s">
        <v>51</v>
      </c>
      <c r="Y531" s="2" t="s">
        <v>52</v>
      </c>
      <c r="Z531" s="2" t="s">
        <v>96</v>
      </c>
      <c r="AA531" s="2" t="s">
        <v>140</v>
      </c>
      <c r="AB531" s="2" t="s">
        <v>3655</v>
      </c>
      <c r="AC531" s="2" t="s">
        <v>3656</v>
      </c>
      <c r="AD531" s="6" t="s">
        <v>3657</v>
      </c>
      <c r="AE531" s="7" t="str">
        <f>HYPERLINK("https://drive.google.com/file/d/1iwrYZf0-BH1FUXB9i8-mG57sEb7p6ZwC/view?usp=drivesdk","श्री संजय लहानू साठे आपले प्रमाणपत्र")</f>
        <v>श्री संजय लहानू साठे आपले प्रमाणपत्र</v>
      </c>
      <c r="AF531" s="2" t="s">
        <v>3658</v>
      </c>
    </row>
    <row r="532" spans="1:32" ht="12.75">
      <c r="A532" s="4">
        <v>44243.923551215281</v>
      </c>
      <c r="B532" s="2" t="s">
        <v>3659</v>
      </c>
      <c r="C532" s="8">
        <v>20</v>
      </c>
      <c r="D532" s="2" t="s">
        <v>3660</v>
      </c>
      <c r="E532" s="2" t="s">
        <v>3661</v>
      </c>
      <c r="F532" s="2" t="s">
        <v>35</v>
      </c>
      <c r="G532" s="2" t="s">
        <v>36</v>
      </c>
      <c r="H532" s="2">
        <v>2014</v>
      </c>
      <c r="I532" s="2" t="s">
        <v>37</v>
      </c>
      <c r="J532" s="2" t="s">
        <v>131</v>
      </c>
      <c r="K532" s="2" t="s">
        <v>81</v>
      </c>
      <c r="L532" s="2" t="s">
        <v>62</v>
      </c>
      <c r="M532" s="2" t="s">
        <v>41</v>
      </c>
      <c r="N532" s="2" t="s">
        <v>42</v>
      </c>
      <c r="O532" s="2" t="s">
        <v>43</v>
      </c>
      <c r="P532" s="2" t="s">
        <v>44</v>
      </c>
      <c r="Q532" s="2" t="s">
        <v>77</v>
      </c>
      <c r="R532" s="2" t="s">
        <v>64</v>
      </c>
      <c r="S532" s="2" t="s">
        <v>47</v>
      </c>
      <c r="T532" s="2" t="s">
        <v>79</v>
      </c>
      <c r="U532" s="2" t="s">
        <v>110</v>
      </c>
      <c r="V532" s="2" t="s">
        <v>50</v>
      </c>
      <c r="W532" s="2" t="s">
        <v>81</v>
      </c>
      <c r="X532" s="2" t="s">
        <v>51</v>
      </c>
      <c r="Y532" s="2" t="s">
        <v>52</v>
      </c>
      <c r="Z532" s="2" t="s">
        <v>149</v>
      </c>
      <c r="AA532" s="2" t="s">
        <v>140</v>
      </c>
      <c r="AB532" s="2" t="s">
        <v>3662</v>
      </c>
      <c r="AC532" s="2" t="s">
        <v>3663</v>
      </c>
      <c r="AD532" s="6" t="s">
        <v>3664</v>
      </c>
      <c r="AE532" s="7" t="str">
        <f>HYPERLINK("https://drive.google.com/file/d/17JAvnV3EOrQJE_d952EKB_ksah51BKgP/view?usp=drivesdk","स्वाती दत्तात्रय गराडेआपले प्रमाणपत्र")</f>
        <v>स्वाती दत्तात्रय गराडेआपले प्रमाणपत्र</v>
      </c>
      <c r="AF532" s="2" t="s">
        <v>3665</v>
      </c>
    </row>
    <row r="533" spans="1:32" ht="12.75">
      <c r="A533" s="4">
        <v>44243.948145462964</v>
      </c>
      <c r="B533" s="2" t="s">
        <v>3666</v>
      </c>
      <c r="C533" s="8">
        <v>4</v>
      </c>
      <c r="D533" s="2" t="s">
        <v>3667</v>
      </c>
      <c r="E533" s="2" t="s">
        <v>3668</v>
      </c>
      <c r="F533" s="2" t="s">
        <v>72</v>
      </c>
      <c r="G533" s="2" t="s">
        <v>36</v>
      </c>
      <c r="H533" s="2">
        <v>2014</v>
      </c>
      <c r="I533" s="2" t="s">
        <v>106</v>
      </c>
      <c r="J533" s="2" t="s">
        <v>73</v>
      </c>
      <c r="K533" s="2" t="s">
        <v>205</v>
      </c>
      <c r="L533" s="2" t="s">
        <v>62</v>
      </c>
      <c r="M533" s="2" t="s">
        <v>165</v>
      </c>
      <c r="N533" s="2" t="s">
        <v>63</v>
      </c>
      <c r="O533" s="2" t="s">
        <v>43</v>
      </c>
      <c r="P533" s="2" t="s">
        <v>76</v>
      </c>
      <c r="Q533" s="2" t="s">
        <v>166</v>
      </c>
      <c r="R533" s="2" t="s">
        <v>64</v>
      </c>
      <c r="S533" s="2" t="s">
        <v>93</v>
      </c>
      <c r="T533" s="2" t="s">
        <v>79</v>
      </c>
      <c r="U533" s="2" t="s">
        <v>110</v>
      </c>
      <c r="V533" s="2" t="s">
        <v>221</v>
      </c>
      <c r="W533" s="2" t="s">
        <v>81</v>
      </c>
      <c r="X533" s="2" t="s">
        <v>82</v>
      </c>
      <c r="Y533" s="2" t="s">
        <v>93</v>
      </c>
      <c r="Z533" s="2" t="s">
        <v>111</v>
      </c>
      <c r="AA533" s="2" t="s">
        <v>123</v>
      </c>
      <c r="AB533" s="2" t="s">
        <v>3669</v>
      </c>
      <c r="AC533" s="2" t="s">
        <v>3670</v>
      </c>
      <c r="AD533" s="6" t="s">
        <v>3671</v>
      </c>
      <c r="AE533" s="7" t="str">
        <f>HYPERLINK("https://drive.google.com/file/d/1fhf__QF0wsynfV9SK4kUOBxAOzFNhGs0/view?usp=drivesdk","विठ्ठल हुलाजी कोपनरआपले प्रमाणपत्र")</f>
        <v>विठ्ठल हुलाजी कोपनरआपले प्रमाणपत्र</v>
      </c>
      <c r="AF533" s="2" t="s">
        <v>3672</v>
      </c>
    </row>
    <row r="534" spans="1:32" ht="12.75">
      <c r="A534" s="4">
        <v>44244.415462870369</v>
      </c>
      <c r="B534" s="2" t="s">
        <v>3673</v>
      </c>
      <c r="C534" s="8">
        <v>14</v>
      </c>
      <c r="D534" s="2" t="s">
        <v>3674</v>
      </c>
      <c r="E534" s="2" t="s">
        <v>3675</v>
      </c>
      <c r="F534" s="2" t="s">
        <v>72</v>
      </c>
      <c r="G534" s="2" t="s">
        <v>36</v>
      </c>
      <c r="H534" s="2">
        <v>2016</v>
      </c>
      <c r="I534" s="2" t="s">
        <v>46</v>
      </c>
      <c r="J534" s="2" t="s">
        <v>38</v>
      </c>
      <c r="K534" s="2" t="s">
        <v>81</v>
      </c>
      <c r="L534" s="2" t="s">
        <v>62</v>
      </c>
      <c r="M534" s="2" t="s">
        <v>74</v>
      </c>
      <c r="N534" s="2" t="s">
        <v>63</v>
      </c>
      <c r="O534" s="2" t="s">
        <v>43</v>
      </c>
      <c r="P534" s="2" t="s">
        <v>44</v>
      </c>
      <c r="Q534" s="2" t="s">
        <v>363</v>
      </c>
      <c r="R534" s="2" t="s">
        <v>46</v>
      </c>
      <c r="S534" s="2" t="s">
        <v>78</v>
      </c>
      <c r="T534" s="2" t="s">
        <v>94</v>
      </c>
      <c r="U534" s="2" t="s">
        <v>110</v>
      </c>
      <c r="V534" s="2" t="s">
        <v>221</v>
      </c>
      <c r="W534" s="2" t="s">
        <v>46</v>
      </c>
      <c r="X534" s="2" t="s">
        <v>189</v>
      </c>
      <c r="Y534" s="2" t="s">
        <v>52</v>
      </c>
      <c r="Z534" s="2" t="s">
        <v>53</v>
      </c>
      <c r="AA534" s="2" t="s">
        <v>54</v>
      </c>
      <c r="AB534" s="2" t="s">
        <v>3676</v>
      </c>
      <c r="AC534" s="2" t="s">
        <v>3677</v>
      </c>
      <c r="AD534" s="6" t="s">
        <v>3678</v>
      </c>
      <c r="AE534" s="7" t="str">
        <f>HYPERLINK("https://drive.google.com/file/d/11ZuTCPxpC7MGMKhOJS_dqc5nex42hPAO/view?usp=drivesdk","Sunil Vinayak Kulkarniआपले प्रमाणपत्र")</f>
        <v>Sunil Vinayak Kulkarniआपले प्रमाणपत्र</v>
      </c>
      <c r="AF534" s="2" t="s">
        <v>3679</v>
      </c>
    </row>
    <row r="535" spans="1:32" ht="12.75">
      <c r="A535" s="4">
        <v>44244.430929594906</v>
      </c>
      <c r="B535" s="2" t="s">
        <v>3680</v>
      </c>
      <c r="C535" s="8">
        <v>22</v>
      </c>
      <c r="D535" s="2" t="s">
        <v>3681</v>
      </c>
      <c r="E535" s="2" t="s">
        <v>3682</v>
      </c>
      <c r="F535" s="2" t="s">
        <v>72</v>
      </c>
      <c r="G535" s="2" t="s">
        <v>105</v>
      </c>
      <c r="H535" s="2">
        <v>2014</v>
      </c>
      <c r="I535" s="2" t="s">
        <v>46</v>
      </c>
      <c r="J535" s="2" t="s">
        <v>73</v>
      </c>
      <c r="K535" s="2" t="s">
        <v>81</v>
      </c>
      <c r="L535" s="2" t="s">
        <v>40</v>
      </c>
      <c r="M535" s="2" t="s">
        <v>41</v>
      </c>
      <c r="N535" s="2" t="s">
        <v>42</v>
      </c>
      <c r="O535" s="2" t="s">
        <v>75</v>
      </c>
      <c r="P535" s="2" t="s">
        <v>44</v>
      </c>
      <c r="Q535" s="2" t="s">
        <v>363</v>
      </c>
      <c r="R535" s="2" t="s">
        <v>81</v>
      </c>
      <c r="S535" s="2" t="s">
        <v>206</v>
      </c>
      <c r="T535" s="2" t="s">
        <v>94</v>
      </c>
      <c r="U535" s="2" t="s">
        <v>110</v>
      </c>
      <c r="V535" s="2" t="s">
        <v>50</v>
      </c>
      <c r="W535" s="2" t="s">
        <v>37</v>
      </c>
      <c r="X535" s="2" t="s">
        <v>51</v>
      </c>
      <c r="Y535" s="2" t="s">
        <v>52</v>
      </c>
      <c r="Z535" s="2" t="s">
        <v>53</v>
      </c>
      <c r="AA535" s="2" t="s">
        <v>54</v>
      </c>
      <c r="AB535" s="2" t="s">
        <v>3683</v>
      </c>
      <c r="AC535" s="2" t="s">
        <v>3684</v>
      </c>
      <c r="AD535" s="6" t="s">
        <v>3685</v>
      </c>
      <c r="AE535" s="7" t="str">
        <f>HYPERLINK("https://drive.google.com/file/d/1eqRrKL_j-45xRSJxbtzN_72C1gbWpY3X/view?usp=drivesdk","शिवानी मनोज कळमकरआपले प्रमाणपत्र")</f>
        <v>शिवानी मनोज कळमकरआपले प्रमाणपत्र</v>
      </c>
      <c r="AF535" s="2" t="s">
        <v>3686</v>
      </c>
    </row>
    <row r="536" spans="1:32" ht="12.75">
      <c r="A536" s="4">
        <v>44244.495904780095</v>
      </c>
      <c r="B536" s="2" t="s">
        <v>3687</v>
      </c>
      <c r="C536" s="8">
        <v>26</v>
      </c>
      <c r="D536" s="2" t="s">
        <v>3688</v>
      </c>
      <c r="E536" s="2" t="s">
        <v>3689</v>
      </c>
      <c r="F536" s="2" t="s">
        <v>72</v>
      </c>
      <c r="G536" s="2" t="s">
        <v>105</v>
      </c>
      <c r="H536" s="2">
        <v>2014</v>
      </c>
      <c r="I536" s="2" t="s">
        <v>37</v>
      </c>
      <c r="J536" s="2" t="s">
        <v>73</v>
      </c>
      <c r="K536" s="2" t="s">
        <v>39</v>
      </c>
      <c r="L536" s="2" t="s">
        <v>91</v>
      </c>
      <c r="M536" s="2" t="s">
        <v>41</v>
      </c>
      <c r="N536" s="2" t="s">
        <v>63</v>
      </c>
      <c r="O536" s="2" t="s">
        <v>43</v>
      </c>
      <c r="P536" s="2" t="s">
        <v>44</v>
      </c>
      <c r="Q536" s="2" t="s">
        <v>45</v>
      </c>
      <c r="R536" s="2" t="s">
        <v>46</v>
      </c>
      <c r="S536" s="2" t="s">
        <v>47</v>
      </c>
      <c r="T536" s="2" t="s">
        <v>48</v>
      </c>
      <c r="U536" s="2" t="s">
        <v>49</v>
      </c>
      <c r="V536" s="2" t="s">
        <v>50</v>
      </c>
      <c r="W536" s="2" t="s">
        <v>46</v>
      </c>
      <c r="X536" s="2" t="s">
        <v>148</v>
      </c>
      <c r="Y536" s="2" t="s">
        <v>52</v>
      </c>
      <c r="Z536" s="2" t="s">
        <v>149</v>
      </c>
      <c r="AA536" s="2" t="s">
        <v>140</v>
      </c>
      <c r="AB536" s="2" t="s">
        <v>2608</v>
      </c>
      <c r="AC536" s="2" t="s">
        <v>3690</v>
      </c>
      <c r="AD536" s="6" t="s">
        <v>3691</v>
      </c>
      <c r="AE536" s="7" t="str">
        <f>HYPERLINK("https://drive.google.com/file/d/1rhKyUt3g7_nhp45B1A3n3pTIONc2_T84/view?usp=drivesdk","लक्ष्मी दिवाकर दासीआपले प्रमाणपत्र")</f>
        <v>लक्ष्मी दिवाकर दासीआपले प्रमाणपत्र</v>
      </c>
      <c r="AF536" s="2" t="s">
        <v>3692</v>
      </c>
    </row>
    <row r="537" spans="1:32" ht="12.75">
      <c r="A537" s="4">
        <v>44244.622877662041</v>
      </c>
      <c r="B537" s="2" t="s">
        <v>3693</v>
      </c>
      <c r="C537" s="8">
        <v>24</v>
      </c>
      <c r="D537" s="2" t="s">
        <v>3694</v>
      </c>
      <c r="E537" s="2" t="s">
        <v>3695</v>
      </c>
      <c r="F537" s="2" t="s">
        <v>104</v>
      </c>
      <c r="G537" s="2" t="s">
        <v>105</v>
      </c>
      <c r="H537" s="2">
        <v>2014</v>
      </c>
      <c r="I537" s="2" t="s">
        <v>46</v>
      </c>
      <c r="J537" s="2" t="s">
        <v>73</v>
      </c>
      <c r="K537" s="2" t="s">
        <v>39</v>
      </c>
      <c r="L537" s="2" t="s">
        <v>40</v>
      </c>
      <c r="M537" s="2" t="s">
        <v>41</v>
      </c>
      <c r="N537" s="2" t="s">
        <v>42</v>
      </c>
      <c r="O537" s="2" t="s">
        <v>43</v>
      </c>
      <c r="P537" s="2" t="s">
        <v>44</v>
      </c>
      <c r="Q537" s="2" t="s">
        <v>45</v>
      </c>
      <c r="R537" s="2" t="s">
        <v>81</v>
      </c>
      <c r="S537" s="2" t="s">
        <v>206</v>
      </c>
      <c r="T537" s="2" t="s">
        <v>94</v>
      </c>
      <c r="U537" s="2" t="s">
        <v>110</v>
      </c>
      <c r="V537" s="2" t="s">
        <v>50</v>
      </c>
      <c r="W537" s="2" t="s">
        <v>81</v>
      </c>
      <c r="X537" s="2" t="s">
        <v>51</v>
      </c>
      <c r="Y537" s="2" t="s">
        <v>206</v>
      </c>
      <c r="Z537" s="2" t="s">
        <v>53</v>
      </c>
      <c r="AA537" s="2" t="s">
        <v>54</v>
      </c>
      <c r="AB537" s="2" t="s">
        <v>3696</v>
      </c>
      <c r="AC537" s="2" t="s">
        <v>3697</v>
      </c>
      <c r="AD537" s="6" t="s">
        <v>3698</v>
      </c>
      <c r="AE537" s="7" t="str">
        <f>HYPERLINK("https://drive.google.com/file/d/1e37uK0t2S5KVO8cUz-ws5Ie1Qc4ck-17/view?usp=drivesdk","Kalyani Gorakhaanath Malwade.आपले प्रमाणपत्र")</f>
        <v>Kalyani Gorakhaanath Malwade.आपले प्रमाणपत्र</v>
      </c>
      <c r="AF537" s="2" t="s">
        <v>3699</v>
      </c>
    </row>
    <row r="538" spans="1:32" ht="12.75">
      <c r="A538" s="4">
        <v>44244.65437945602</v>
      </c>
      <c r="B538" s="2" t="s">
        <v>3700</v>
      </c>
      <c r="C538" s="8">
        <v>22</v>
      </c>
      <c r="D538" s="2" t="s">
        <v>3701</v>
      </c>
      <c r="E538" s="2" t="s">
        <v>3702</v>
      </c>
      <c r="F538" s="2" t="s">
        <v>180</v>
      </c>
      <c r="G538" s="2" t="s">
        <v>36</v>
      </c>
      <c r="H538" s="2">
        <v>2014</v>
      </c>
      <c r="I538" s="2" t="s">
        <v>37</v>
      </c>
      <c r="J538" s="2" t="s">
        <v>131</v>
      </c>
      <c r="K538" s="2" t="s">
        <v>39</v>
      </c>
      <c r="L538" s="2" t="s">
        <v>91</v>
      </c>
      <c r="M538" s="2" t="s">
        <v>41</v>
      </c>
      <c r="N538" s="2" t="s">
        <v>42</v>
      </c>
      <c r="O538" s="2" t="s">
        <v>43</v>
      </c>
      <c r="P538" s="2" t="s">
        <v>44</v>
      </c>
      <c r="Q538" s="2" t="s">
        <v>77</v>
      </c>
      <c r="R538" s="2" t="s">
        <v>64</v>
      </c>
      <c r="S538" s="2" t="s">
        <v>47</v>
      </c>
      <c r="T538" s="2" t="s">
        <v>79</v>
      </c>
      <c r="U538" s="2" t="s">
        <v>110</v>
      </c>
      <c r="V538" s="2" t="s">
        <v>50</v>
      </c>
      <c r="W538" s="2" t="s">
        <v>81</v>
      </c>
      <c r="X538" s="2" t="s">
        <v>51</v>
      </c>
      <c r="Y538" s="2" t="s">
        <v>52</v>
      </c>
      <c r="Z538" s="2" t="s">
        <v>149</v>
      </c>
      <c r="AA538" s="2" t="s">
        <v>140</v>
      </c>
      <c r="AB538" s="2" t="s">
        <v>3703</v>
      </c>
      <c r="AC538" s="2" t="s">
        <v>3704</v>
      </c>
      <c r="AD538" s="6" t="s">
        <v>3705</v>
      </c>
      <c r="AE538" s="7" t="str">
        <f>HYPERLINK("https://drive.google.com/file/d/1bYBid_7VlJV8fRkwqleF4z_HZLQt8pIH/view?usp=drivesdk","श्री. सारसर अतुल भैय्यालालआपले प्रमाणपत्र")</f>
        <v>श्री. सारसर अतुल भैय्यालालआपले प्रमाणपत्र</v>
      </c>
      <c r="AF538" s="2" t="s">
        <v>3706</v>
      </c>
    </row>
    <row r="539" spans="1:32" ht="12.75">
      <c r="A539" s="4">
        <v>44244.659871400465</v>
      </c>
      <c r="B539" s="2" t="s">
        <v>3707</v>
      </c>
      <c r="C539" s="8">
        <v>24</v>
      </c>
      <c r="D539" s="2" t="s">
        <v>3708</v>
      </c>
      <c r="E539" s="2" t="s">
        <v>3709</v>
      </c>
      <c r="F539" s="2" t="s">
        <v>180</v>
      </c>
      <c r="G539" s="2" t="s">
        <v>36</v>
      </c>
      <c r="H539" s="2">
        <v>2014</v>
      </c>
      <c r="I539" s="2" t="s">
        <v>37</v>
      </c>
      <c r="J539" s="2" t="s">
        <v>131</v>
      </c>
      <c r="K539" s="2" t="s">
        <v>39</v>
      </c>
      <c r="L539" s="2" t="s">
        <v>40</v>
      </c>
      <c r="M539" s="2" t="s">
        <v>41</v>
      </c>
      <c r="N539" s="2" t="s">
        <v>42</v>
      </c>
      <c r="O539" s="2" t="s">
        <v>43</v>
      </c>
      <c r="P539" s="2" t="s">
        <v>44</v>
      </c>
      <c r="Q539" s="2" t="s">
        <v>77</v>
      </c>
      <c r="R539" s="2" t="s">
        <v>64</v>
      </c>
      <c r="S539" s="2" t="s">
        <v>47</v>
      </c>
      <c r="T539" s="2" t="s">
        <v>79</v>
      </c>
      <c r="U539" s="2" t="s">
        <v>110</v>
      </c>
      <c r="V539" s="2" t="s">
        <v>50</v>
      </c>
      <c r="W539" s="2" t="s">
        <v>81</v>
      </c>
      <c r="X539" s="2" t="s">
        <v>51</v>
      </c>
      <c r="Y539" s="2" t="s">
        <v>52</v>
      </c>
      <c r="Z539" s="2" t="s">
        <v>149</v>
      </c>
      <c r="AA539" s="2" t="s">
        <v>140</v>
      </c>
      <c r="AB539" s="2" t="s">
        <v>3710</v>
      </c>
      <c r="AC539" s="2" t="s">
        <v>3711</v>
      </c>
      <c r="AD539" s="6" t="s">
        <v>3712</v>
      </c>
      <c r="AE539" s="7" t="str">
        <f>HYPERLINK("https://drive.google.com/file/d/1Sdle_ov4OXjNeMmYF_owFUibpR8b2RO8/view?usp=drivesdk","वैशाली मधुकर माळवीआपले प्रमाणपत्र")</f>
        <v>वैशाली मधुकर माळवीआपले प्रमाणपत्र</v>
      </c>
      <c r="AF539" s="2" t="s">
        <v>3713</v>
      </c>
    </row>
    <row r="540" spans="1:32" ht="12.75">
      <c r="A540" s="4">
        <v>44244.660145486108</v>
      </c>
      <c r="B540" s="2" t="s">
        <v>3714</v>
      </c>
      <c r="C540" s="8">
        <v>24</v>
      </c>
      <c r="D540" s="2" t="s">
        <v>3715</v>
      </c>
      <c r="E540" s="2" t="s">
        <v>3716</v>
      </c>
      <c r="F540" s="2" t="s">
        <v>180</v>
      </c>
      <c r="G540" s="2" t="s">
        <v>36</v>
      </c>
      <c r="H540" s="2">
        <v>2014</v>
      </c>
      <c r="I540" s="2" t="s">
        <v>46</v>
      </c>
      <c r="J540" s="2" t="s">
        <v>38</v>
      </c>
      <c r="K540" s="2" t="s">
        <v>39</v>
      </c>
      <c r="L540" s="2" t="s">
        <v>40</v>
      </c>
      <c r="M540" s="2" t="s">
        <v>41</v>
      </c>
      <c r="N540" s="2" t="s">
        <v>42</v>
      </c>
      <c r="O540" s="2" t="s">
        <v>43</v>
      </c>
      <c r="P540" s="2" t="s">
        <v>44</v>
      </c>
      <c r="Q540" s="2" t="s">
        <v>77</v>
      </c>
      <c r="R540" s="2" t="s">
        <v>64</v>
      </c>
      <c r="S540" s="2" t="s">
        <v>47</v>
      </c>
      <c r="T540" s="2" t="s">
        <v>79</v>
      </c>
      <c r="U540" s="2" t="s">
        <v>110</v>
      </c>
      <c r="V540" s="2" t="s">
        <v>50</v>
      </c>
      <c r="W540" s="2" t="s">
        <v>81</v>
      </c>
      <c r="X540" s="2" t="s">
        <v>51</v>
      </c>
      <c r="Y540" s="2" t="s">
        <v>52</v>
      </c>
      <c r="Z540" s="2" t="s">
        <v>149</v>
      </c>
      <c r="AA540" s="2" t="s">
        <v>140</v>
      </c>
      <c r="AB540" s="2" t="s">
        <v>3717</v>
      </c>
      <c r="AC540" s="2" t="s">
        <v>3718</v>
      </c>
      <c r="AD540" s="6" t="s">
        <v>3719</v>
      </c>
      <c r="AE540" s="7" t="str">
        <f>HYPERLINK("https://drive.google.com/file/d/1DhadJWltfwoEtZIdzIDTdjGX4PXMxGsD/view?usp=drivesdk","सौ.मंजुषा दिलीप परसपाटकीआपले प्रमाणपत्र")</f>
        <v>सौ.मंजुषा दिलीप परसपाटकीआपले प्रमाणपत्र</v>
      </c>
      <c r="AF540" s="2" t="s">
        <v>3720</v>
      </c>
    </row>
    <row r="541" spans="1:32" ht="12.75">
      <c r="A541" s="4">
        <v>44244.660643495372</v>
      </c>
      <c r="B541" s="2" t="s">
        <v>3721</v>
      </c>
      <c r="C541" s="8">
        <v>26</v>
      </c>
      <c r="D541" s="2" t="s">
        <v>3722</v>
      </c>
      <c r="E541" s="2" t="s">
        <v>3723</v>
      </c>
      <c r="F541" s="2" t="s">
        <v>35</v>
      </c>
      <c r="G541" s="2" t="s">
        <v>36</v>
      </c>
      <c r="H541" s="2">
        <v>2014</v>
      </c>
      <c r="I541" s="2" t="s">
        <v>37</v>
      </c>
      <c r="J541" s="2" t="s">
        <v>38</v>
      </c>
      <c r="K541" s="2" t="s">
        <v>39</v>
      </c>
      <c r="L541" s="2" t="s">
        <v>40</v>
      </c>
      <c r="M541" s="2" t="s">
        <v>41</v>
      </c>
      <c r="N541" s="2" t="s">
        <v>42</v>
      </c>
      <c r="O541" s="2" t="s">
        <v>43</v>
      </c>
      <c r="P541" s="2" t="s">
        <v>44</v>
      </c>
      <c r="Q541" s="2" t="s">
        <v>77</v>
      </c>
      <c r="R541" s="2" t="s">
        <v>64</v>
      </c>
      <c r="S541" s="2" t="s">
        <v>47</v>
      </c>
      <c r="T541" s="2" t="s">
        <v>79</v>
      </c>
      <c r="U541" s="2" t="s">
        <v>110</v>
      </c>
      <c r="V541" s="2" t="s">
        <v>50</v>
      </c>
      <c r="W541" s="2" t="s">
        <v>81</v>
      </c>
      <c r="X541" s="2" t="s">
        <v>51</v>
      </c>
      <c r="Y541" s="2" t="s">
        <v>52</v>
      </c>
      <c r="Z541" s="2" t="s">
        <v>149</v>
      </c>
      <c r="AA541" s="2" t="s">
        <v>140</v>
      </c>
      <c r="AB541" s="2" t="s">
        <v>3724</v>
      </c>
      <c r="AC541" s="2" t="s">
        <v>3725</v>
      </c>
      <c r="AD541" s="6" t="s">
        <v>3726</v>
      </c>
      <c r="AE541" s="7" t="str">
        <f>HYPERLINK("https://drive.google.com/file/d/13e8pqwAVM823rM6_q1AF4km8n7VXstpe/view?usp=drivesdk","सौ.प्रज्ञा अविनाश झरेकरआपले प्रमाणपत्र")</f>
        <v>सौ.प्रज्ञा अविनाश झरेकरआपले प्रमाणपत्र</v>
      </c>
      <c r="AF541" s="2" t="s">
        <v>3727</v>
      </c>
    </row>
    <row r="542" spans="1:32" ht="12.75">
      <c r="A542" s="4">
        <v>44244.661523912037</v>
      </c>
      <c r="B542" s="2" t="s">
        <v>3728</v>
      </c>
      <c r="C542" s="8">
        <v>24</v>
      </c>
      <c r="D542" s="2" t="s">
        <v>3729</v>
      </c>
      <c r="E542" s="2" t="s">
        <v>3730</v>
      </c>
      <c r="F542" s="2" t="s">
        <v>180</v>
      </c>
      <c r="G542" s="2" t="s">
        <v>36</v>
      </c>
      <c r="H542" s="2">
        <v>2014</v>
      </c>
      <c r="I542" s="2" t="s">
        <v>37</v>
      </c>
      <c r="J542" s="2" t="s">
        <v>131</v>
      </c>
      <c r="K542" s="2" t="s">
        <v>39</v>
      </c>
      <c r="L542" s="2" t="s">
        <v>40</v>
      </c>
      <c r="M542" s="2" t="s">
        <v>41</v>
      </c>
      <c r="N542" s="2" t="s">
        <v>42</v>
      </c>
      <c r="O542" s="2" t="s">
        <v>43</v>
      </c>
      <c r="P542" s="2" t="s">
        <v>44</v>
      </c>
      <c r="Q542" s="2" t="s">
        <v>77</v>
      </c>
      <c r="R542" s="2" t="s">
        <v>64</v>
      </c>
      <c r="S542" s="2" t="s">
        <v>47</v>
      </c>
      <c r="T542" s="2" t="s">
        <v>79</v>
      </c>
      <c r="U542" s="2" t="s">
        <v>110</v>
      </c>
      <c r="V542" s="2" t="s">
        <v>50</v>
      </c>
      <c r="W542" s="2" t="s">
        <v>81</v>
      </c>
      <c r="X542" s="2" t="s">
        <v>51</v>
      </c>
      <c r="Y542" s="2" t="s">
        <v>52</v>
      </c>
      <c r="Z542" s="2" t="s">
        <v>149</v>
      </c>
      <c r="AA542" s="2" t="s">
        <v>140</v>
      </c>
      <c r="AB542" s="2" t="s">
        <v>3731</v>
      </c>
      <c r="AC542" s="2" t="s">
        <v>3732</v>
      </c>
      <c r="AD542" s="6" t="s">
        <v>3733</v>
      </c>
      <c r="AE542" s="7" t="str">
        <f>HYPERLINK("https://drive.google.com/file/d/1GGWBYQhe8vf9nugX-frIc27yhiuIID1g/view?usp=drivesdk","बाळासाहेब सोनबा गुरुकुले आपले प्रमाणपत्र")</f>
        <v>बाळासाहेब सोनबा गुरुकुले आपले प्रमाणपत्र</v>
      </c>
      <c r="AF542" s="2" t="s">
        <v>3734</v>
      </c>
    </row>
    <row r="543" spans="1:32" ht="12.75">
      <c r="A543" s="4">
        <v>44244.719885011575</v>
      </c>
      <c r="B543" s="2" t="s">
        <v>3735</v>
      </c>
      <c r="C543" s="8">
        <v>28</v>
      </c>
      <c r="D543" s="2" t="s">
        <v>3736</v>
      </c>
      <c r="E543" s="2" t="s">
        <v>3737</v>
      </c>
      <c r="F543" s="2" t="s">
        <v>104</v>
      </c>
      <c r="G543" s="2" t="s">
        <v>105</v>
      </c>
      <c r="H543" s="2">
        <v>2014</v>
      </c>
      <c r="I543" s="2" t="s">
        <v>37</v>
      </c>
      <c r="J543" s="2" t="s">
        <v>73</v>
      </c>
      <c r="K543" s="2" t="s">
        <v>39</v>
      </c>
      <c r="L543" s="2" t="s">
        <v>40</v>
      </c>
      <c r="M543" s="2" t="s">
        <v>41</v>
      </c>
      <c r="N543" s="2" t="s">
        <v>42</v>
      </c>
      <c r="O543" s="2" t="s">
        <v>43</v>
      </c>
      <c r="P543" s="2" t="s">
        <v>44</v>
      </c>
      <c r="Q543" s="2" t="s">
        <v>45</v>
      </c>
      <c r="R543" s="2" t="s">
        <v>81</v>
      </c>
      <c r="S543" s="2" t="s">
        <v>206</v>
      </c>
      <c r="T543" s="2" t="s">
        <v>94</v>
      </c>
      <c r="U543" s="2" t="s">
        <v>110</v>
      </c>
      <c r="V543" s="2" t="s">
        <v>50</v>
      </c>
      <c r="W543" s="2" t="s">
        <v>81</v>
      </c>
      <c r="X543" s="2" t="s">
        <v>51</v>
      </c>
      <c r="Y543" s="2" t="s">
        <v>52</v>
      </c>
      <c r="Z543" s="2" t="s">
        <v>53</v>
      </c>
      <c r="AA543" s="2" t="s">
        <v>54</v>
      </c>
      <c r="AB543" s="2" t="s">
        <v>3738</v>
      </c>
      <c r="AC543" s="2" t="s">
        <v>3739</v>
      </c>
      <c r="AD543" s="6" t="s">
        <v>3740</v>
      </c>
      <c r="AE543" s="7" t="str">
        <f>HYPERLINK("https://drive.google.com/file/d/1StxBJwv7_7_y-OtCRnuoNAOL8cHF2TnF/view?usp=drivesdk","चिऊ सतिश डाैले आपले प्रमाणपत्र")</f>
        <v>चिऊ सतिश डाैले आपले प्रमाणपत्र</v>
      </c>
      <c r="AF543" s="2" t="s">
        <v>3741</v>
      </c>
    </row>
    <row r="544" spans="1:32" ht="12.75">
      <c r="A544" s="4">
        <v>44244.73082005787</v>
      </c>
      <c r="B544" s="2" t="s">
        <v>3742</v>
      </c>
      <c r="C544" s="8">
        <v>32</v>
      </c>
      <c r="D544" s="2" t="s">
        <v>3743</v>
      </c>
      <c r="E544" s="2" t="s">
        <v>3744</v>
      </c>
      <c r="F544" s="2" t="s">
        <v>104</v>
      </c>
      <c r="G544" s="2" t="s">
        <v>105</v>
      </c>
      <c r="H544" s="2">
        <v>2014</v>
      </c>
      <c r="I544" s="2" t="s">
        <v>37</v>
      </c>
      <c r="J544" s="2" t="s">
        <v>73</v>
      </c>
      <c r="K544" s="2" t="s">
        <v>205</v>
      </c>
      <c r="L544" s="2" t="s">
        <v>40</v>
      </c>
      <c r="M544" s="2" t="s">
        <v>41</v>
      </c>
      <c r="N544" s="2" t="s">
        <v>42</v>
      </c>
      <c r="O544" s="2" t="s">
        <v>43</v>
      </c>
      <c r="P544" s="2" t="s">
        <v>44</v>
      </c>
      <c r="Q544" s="2" t="s">
        <v>45</v>
      </c>
      <c r="R544" s="2" t="s">
        <v>81</v>
      </c>
      <c r="S544" s="2" t="s">
        <v>47</v>
      </c>
      <c r="T544" s="2" t="s">
        <v>48</v>
      </c>
      <c r="U544" s="2" t="s">
        <v>49</v>
      </c>
      <c r="V544" s="2" t="s">
        <v>50</v>
      </c>
      <c r="W544" s="2" t="s">
        <v>81</v>
      </c>
      <c r="X544" s="2" t="s">
        <v>51</v>
      </c>
      <c r="Y544" s="2" t="s">
        <v>52</v>
      </c>
      <c r="Z544" s="2" t="s">
        <v>53</v>
      </c>
      <c r="AA544" s="2" t="s">
        <v>54</v>
      </c>
      <c r="AB544" s="2" t="s">
        <v>3745</v>
      </c>
      <c r="AC544" s="2" t="s">
        <v>3746</v>
      </c>
      <c r="AD544" s="6" t="s">
        <v>3747</v>
      </c>
      <c r="AE544" s="7" t="str">
        <f>HYPERLINK("https://drive.google.com/file/d/1BtNbAtwCi26m0mPixGfmJCROKAwIzWL1/view?usp=drivesdk","Gade Vaishnavi Somnathआपले प्रमाणपत्र")</f>
        <v>Gade Vaishnavi Somnathआपले प्रमाणपत्र</v>
      </c>
      <c r="AF544" s="2" t="s">
        <v>3748</v>
      </c>
    </row>
    <row r="545" spans="1:32" ht="12.75">
      <c r="A545" s="4">
        <v>44244.737094386575</v>
      </c>
      <c r="B545" s="2" t="s">
        <v>3749</v>
      </c>
      <c r="C545" s="8">
        <v>26</v>
      </c>
      <c r="D545" s="2" t="s">
        <v>3750</v>
      </c>
      <c r="E545" s="2" t="s">
        <v>3751</v>
      </c>
      <c r="F545" s="2" t="s">
        <v>104</v>
      </c>
      <c r="G545" s="2" t="s">
        <v>105</v>
      </c>
      <c r="H545" s="2">
        <v>2014</v>
      </c>
      <c r="I545" s="2" t="s">
        <v>37</v>
      </c>
      <c r="J545" s="2" t="s">
        <v>73</v>
      </c>
      <c r="K545" s="2" t="s">
        <v>39</v>
      </c>
      <c r="L545" s="2" t="s">
        <v>40</v>
      </c>
      <c r="M545" s="2" t="s">
        <v>41</v>
      </c>
      <c r="N545" s="2" t="s">
        <v>63</v>
      </c>
      <c r="O545" s="2" t="s">
        <v>43</v>
      </c>
      <c r="P545" s="2" t="s">
        <v>44</v>
      </c>
      <c r="Q545" s="2" t="s">
        <v>45</v>
      </c>
      <c r="R545" s="2" t="s">
        <v>81</v>
      </c>
      <c r="S545" s="2" t="s">
        <v>206</v>
      </c>
      <c r="T545" s="2" t="s">
        <v>94</v>
      </c>
      <c r="U545" s="2" t="s">
        <v>110</v>
      </c>
      <c r="V545" s="2" t="s">
        <v>50</v>
      </c>
      <c r="W545" s="2" t="s">
        <v>81</v>
      </c>
      <c r="X545" s="2" t="s">
        <v>51</v>
      </c>
      <c r="Y545" s="2" t="s">
        <v>52</v>
      </c>
      <c r="Z545" s="2" t="s">
        <v>53</v>
      </c>
      <c r="AA545" s="2" t="s">
        <v>54</v>
      </c>
      <c r="AB545" s="2" t="s">
        <v>3752</v>
      </c>
      <c r="AC545" s="2" t="s">
        <v>3753</v>
      </c>
      <c r="AD545" s="6" t="s">
        <v>3754</v>
      </c>
      <c r="AE545" s="7" t="str">
        <f>HYPERLINK("https://drive.google.com/file/d/1oy2o-2l5OZA6O4j5SUrPrDkOAfy97nV2/view?usp=drivesdk","साक्षी संतोष कोहकडेआपले प्रमाणपत्र")</f>
        <v>साक्षी संतोष कोहकडेआपले प्रमाणपत्र</v>
      </c>
      <c r="AF545" s="2" t="s">
        <v>3755</v>
      </c>
    </row>
    <row r="546" spans="1:32" ht="12.75">
      <c r="A546" s="4">
        <v>44244.753438946762</v>
      </c>
      <c r="B546" s="2" t="s">
        <v>3756</v>
      </c>
      <c r="C546" s="8">
        <v>16</v>
      </c>
      <c r="D546" s="2" t="s">
        <v>3757</v>
      </c>
      <c r="E546" s="2" t="s">
        <v>3758</v>
      </c>
      <c r="F546" s="2" t="s">
        <v>104</v>
      </c>
      <c r="G546" s="2" t="s">
        <v>105</v>
      </c>
      <c r="H546" s="2">
        <v>2014</v>
      </c>
      <c r="I546" s="2" t="s">
        <v>106</v>
      </c>
      <c r="J546" s="2" t="s">
        <v>131</v>
      </c>
      <c r="K546" s="2" t="s">
        <v>81</v>
      </c>
      <c r="L546" s="2" t="s">
        <v>91</v>
      </c>
      <c r="M546" s="2" t="s">
        <v>165</v>
      </c>
      <c r="N546" s="2" t="s">
        <v>42</v>
      </c>
      <c r="O546" s="2" t="s">
        <v>43</v>
      </c>
      <c r="P546" s="2" t="s">
        <v>76</v>
      </c>
      <c r="Q546" s="2" t="s">
        <v>45</v>
      </c>
      <c r="R546" s="2" t="s">
        <v>109</v>
      </c>
      <c r="S546" s="2" t="s">
        <v>47</v>
      </c>
      <c r="T546" s="2" t="s">
        <v>94</v>
      </c>
      <c r="U546" s="2" t="s">
        <v>49</v>
      </c>
      <c r="V546" s="2" t="s">
        <v>95</v>
      </c>
      <c r="W546" s="2" t="s">
        <v>106</v>
      </c>
      <c r="X546" s="2" t="s">
        <v>148</v>
      </c>
      <c r="Y546" s="2" t="s">
        <v>52</v>
      </c>
      <c r="Z546" s="2" t="s">
        <v>96</v>
      </c>
      <c r="AA546" s="2" t="s">
        <v>54</v>
      </c>
      <c r="AB546" s="2" t="s">
        <v>3759</v>
      </c>
      <c r="AC546" s="2" t="s">
        <v>3760</v>
      </c>
      <c r="AD546" s="6" t="s">
        <v>3761</v>
      </c>
      <c r="AE546" s="7" t="str">
        <f>HYPERLINK("https://drive.google.com/file/d/1jMo_QKaLh6hNUThm7Do4gc6ieFA8PsNX/view?usp=drivesdk","Mla प्रमाणपत्र हवे आहेआपले प्रमाणपत्र")</f>
        <v>Mla प्रमाणपत्र हवे आहेआपले प्रमाणपत्र</v>
      </c>
      <c r="AF546" s="2" t="s">
        <v>3762</v>
      </c>
    </row>
    <row r="547" spans="1:32" ht="12.75">
      <c r="A547" s="4">
        <v>44244.764607187499</v>
      </c>
      <c r="B547" s="2" t="s">
        <v>3763</v>
      </c>
      <c r="C547" s="8">
        <v>28</v>
      </c>
      <c r="D547" s="2" t="s">
        <v>3764</v>
      </c>
      <c r="E547" s="2" t="s">
        <v>3765</v>
      </c>
      <c r="F547" s="2" t="s">
        <v>104</v>
      </c>
      <c r="G547" s="2" t="s">
        <v>105</v>
      </c>
      <c r="H547" s="2">
        <v>2014</v>
      </c>
      <c r="I547" s="2" t="s">
        <v>37</v>
      </c>
      <c r="J547" s="2" t="s">
        <v>73</v>
      </c>
      <c r="K547" s="2" t="s">
        <v>39</v>
      </c>
      <c r="L547" s="2" t="s">
        <v>40</v>
      </c>
      <c r="M547" s="2" t="s">
        <v>41</v>
      </c>
      <c r="N547" s="2" t="s">
        <v>42</v>
      </c>
      <c r="O547" s="2" t="s">
        <v>43</v>
      </c>
      <c r="P547" s="2" t="s">
        <v>44</v>
      </c>
      <c r="Q547" s="2" t="s">
        <v>45</v>
      </c>
      <c r="R547" s="2" t="s">
        <v>81</v>
      </c>
      <c r="S547" s="2" t="s">
        <v>206</v>
      </c>
      <c r="T547" s="2" t="s">
        <v>94</v>
      </c>
      <c r="U547" s="2" t="s">
        <v>110</v>
      </c>
      <c r="V547" s="2" t="s">
        <v>50</v>
      </c>
      <c r="W547" s="2" t="s">
        <v>81</v>
      </c>
      <c r="X547" s="2" t="s">
        <v>51</v>
      </c>
      <c r="Y547" s="2" t="s">
        <v>52</v>
      </c>
      <c r="Z547" s="2" t="s">
        <v>53</v>
      </c>
      <c r="AA547" s="2" t="s">
        <v>54</v>
      </c>
      <c r="AB547" s="2" t="s">
        <v>3766</v>
      </c>
      <c r="AC547" s="2" t="s">
        <v>3767</v>
      </c>
      <c r="AD547" s="6" t="s">
        <v>3768</v>
      </c>
      <c r="AE547" s="7" t="str">
        <f>HYPERLINK("https://drive.google.com/file/d/1OYvUH8RWCIB7GBAYaJ_yTE42NeADza2T/view?usp=drivesdk","गणेश शंकर डौलेआपले प्रमाणपत्र")</f>
        <v>गणेश शंकर डौलेआपले प्रमाणपत्र</v>
      </c>
      <c r="AF547" s="2" t="s">
        <v>3769</v>
      </c>
    </row>
    <row r="548" spans="1:32" ht="12.75">
      <c r="A548" s="4">
        <v>44244.812617256946</v>
      </c>
      <c r="B548" s="2" t="s">
        <v>3770</v>
      </c>
      <c r="C548" s="8">
        <v>24</v>
      </c>
      <c r="D548" s="2" t="s">
        <v>3771</v>
      </c>
      <c r="E548" s="2" t="s">
        <v>3772</v>
      </c>
      <c r="F548" s="2" t="s">
        <v>104</v>
      </c>
      <c r="G548" s="2" t="s">
        <v>105</v>
      </c>
      <c r="H548" s="2">
        <v>2014</v>
      </c>
      <c r="I548" s="2" t="s">
        <v>81</v>
      </c>
      <c r="J548" s="2" t="s">
        <v>73</v>
      </c>
      <c r="K548" s="2" t="s">
        <v>39</v>
      </c>
      <c r="L548" s="2" t="s">
        <v>40</v>
      </c>
      <c r="M548" s="2" t="s">
        <v>41</v>
      </c>
      <c r="N548" s="2" t="s">
        <v>63</v>
      </c>
      <c r="O548" s="2" t="s">
        <v>43</v>
      </c>
      <c r="P548" s="2" t="s">
        <v>44</v>
      </c>
      <c r="Q548" s="2" t="s">
        <v>45</v>
      </c>
      <c r="R548" s="2" t="s">
        <v>81</v>
      </c>
      <c r="S548" s="2" t="s">
        <v>206</v>
      </c>
      <c r="T548" s="2" t="s">
        <v>94</v>
      </c>
      <c r="U548" s="2" t="s">
        <v>110</v>
      </c>
      <c r="V548" s="2" t="s">
        <v>50</v>
      </c>
      <c r="W548" s="2" t="s">
        <v>81</v>
      </c>
      <c r="X548" s="2" t="s">
        <v>51</v>
      </c>
      <c r="Y548" s="2" t="s">
        <v>52</v>
      </c>
      <c r="Z548" s="2" t="s">
        <v>53</v>
      </c>
      <c r="AA548" s="2" t="s">
        <v>54</v>
      </c>
      <c r="AB548" s="2" t="s">
        <v>3773</v>
      </c>
      <c r="AC548" s="2" t="s">
        <v>3774</v>
      </c>
      <c r="AD548" s="6" t="s">
        <v>3775</v>
      </c>
      <c r="AE548" s="7" t="str">
        <f>HYPERLINK("https://drive.google.com/file/d/1lJwRmMR3XVNvFj6r5JXQ2HAYgSJmh5VH/view?usp=drivesdk","कटारे कावेरी विलासआपले प्रमाणपत्र")</f>
        <v>कटारे कावेरी विलासआपले प्रमाणपत्र</v>
      </c>
      <c r="AF548" s="2" t="s">
        <v>3776</v>
      </c>
    </row>
    <row r="549" spans="1:32" ht="12.75">
      <c r="A549" s="4">
        <v>44244.861417199078</v>
      </c>
      <c r="B549" s="2" t="s">
        <v>3777</v>
      </c>
      <c r="C549" s="8">
        <v>26</v>
      </c>
      <c r="D549" s="2" t="s">
        <v>3771</v>
      </c>
      <c r="E549" s="2" t="s">
        <v>965</v>
      </c>
      <c r="F549" s="2" t="s">
        <v>104</v>
      </c>
      <c r="G549" s="2" t="s">
        <v>105</v>
      </c>
      <c r="H549" s="2">
        <v>2014</v>
      </c>
      <c r="I549" s="2" t="s">
        <v>37</v>
      </c>
      <c r="J549" s="2" t="s">
        <v>73</v>
      </c>
      <c r="K549" s="2" t="s">
        <v>39</v>
      </c>
      <c r="L549" s="2" t="s">
        <v>40</v>
      </c>
      <c r="M549" s="2" t="s">
        <v>41</v>
      </c>
      <c r="N549" s="2" t="s">
        <v>63</v>
      </c>
      <c r="O549" s="2" t="s">
        <v>43</v>
      </c>
      <c r="P549" s="2" t="s">
        <v>44</v>
      </c>
      <c r="Q549" s="2" t="s">
        <v>45</v>
      </c>
      <c r="R549" s="2" t="s">
        <v>81</v>
      </c>
      <c r="S549" s="2" t="s">
        <v>206</v>
      </c>
      <c r="T549" s="2" t="s">
        <v>94</v>
      </c>
      <c r="U549" s="2" t="s">
        <v>110</v>
      </c>
      <c r="V549" s="2" t="s">
        <v>50</v>
      </c>
      <c r="W549" s="2" t="s">
        <v>81</v>
      </c>
      <c r="X549" s="2" t="s">
        <v>51</v>
      </c>
      <c r="Y549" s="2" t="s">
        <v>52</v>
      </c>
      <c r="Z549" s="2" t="s">
        <v>53</v>
      </c>
      <c r="AA549" s="2" t="s">
        <v>54</v>
      </c>
      <c r="AB549" s="2" t="s">
        <v>3778</v>
      </c>
      <c r="AC549" s="2" t="s">
        <v>3779</v>
      </c>
      <c r="AD549" s="6" t="s">
        <v>3780</v>
      </c>
      <c r="AE549" s="7" t="str">
        <f>HYPERLINK("https://drive.google.com/file/d/1o0DGliwAdLJGutpL0PMvI7KkjN0yjFbC/view?usp=drivesdk","कटारे कावेरी विलासआपले प्रमाणपत्र")</f>
        <v>कटारे कावेरी विलासआपले प्रमाणपत्र</v>
      </c>
      <c r="AF549" s="2" t="s">
        <v>3781</v>
      </c>
    </row>
    <row r="550" spans="1:32" ht="12.75">
      <c r="A550" s="4">
        <v>44244.870473576389</v>
      </c>
      <c r="B550" s="2" t="s">
        <v>3782</v>
      </c>
      <c r="C550" s="8">
        <v>26</v>
      </c>
      <c r="D550" s="2" t="s">
        <v>3783</v>
      </c>
      <c r="E550" s="2" t="s">
        <v>3784</v>
      </c>
      <c r="F550" s="2" t="s">
        <v>104</v>
      </c>
      <c r="G550" s="2" t="s">
        <v>105</v>
      </c>
      <c r="H550" s="2">
        <v>2014</v>
      </c>
      <c r="I550" s="2" t="s">
        <v>37</v>
      </c>
      <c r="J550" s="2" t="s">
        <v>73</v>
      </c>
      <c r="K550" s="2" t="s">
        <v>39</v>
      </c>
      <c r="L550" s="2" t="s">
        <v>40</v>
      </c>
      <c r="M550" s="2" t="s">
        <v>41</v>
      </c>
      <c r="N550" s="2" t="s">
        <v>63</v>
      </c>
      <c r="O550" s="2" t="s">
        <v>43</v>
      </c>
      <c r="P550" s="2" t="s">
        <v>44</v>
      </c>
      <c r="Q550" s="2" t="s">
        <v>45</v>
      </c>
      <c r="R550" s="2" t="s">
        <v>81</v>
      </c>
      <c r="S550" s="2" t="s">
        <v>206</v>
      </c>
      <c r="T550" s="2" t="s">
        <v>94</v>
      </c>
      <c r="U550" s="2" t="s">
        <v>110</v>
      </c>
      <c r="V550" s="2" t="s">
        <v>50</v>
      </c>
      <c r="W550" s="2" t="s">
        <v>81</v>
      </c>
      <c r="X550" s="2" t="s">
        <v>51</v>
      </c>
      <c r="Y550" s="2" t="s">
        <v>52</v>
      </c>
      <c r="Z550" s="2" t="s">
        <v>53</v>
      </c>
      <c r="AA550" s="2" t="s">
        <v>54</v>
      </c>
      <c r="AB550" s="2" t="s">
        <v>3785</v>
      </c>
      <c r="AC550" s="2" t="s">
        <v>3786</v>
      </c>
      <c r="AD550" s="6" t="s">
        <v>3787</v>
      </c>
      <c r="AE550" s="7" t="str">
        <f>HYPERLINK("https://drive.google.com/file/d/157dUcJrBa3fG2XJodloEs3lGuOpy78sW/view?usp=drivesdk","Abhishek sanjay Dhasalआपले प्रमाणपत्र")</f>
        <v>Abhishek sanjay Dhasalआपले प्रमाणपत्र</v>
      </c>
      <c r="AF550" s="2" t="s">
        <v>3788</v>
      </c>
    </row>
    <row r="551" spans="1:32" ht="12.75">
      <c r="A551" s="4">
        <v>44244.899278865742</v>
      </c>
      <c r="B551" s="2" t="s">
        <v>3789</v>
      </c>
      <c r="C551" s="8">
        <v>8</v>
      </c>
      <c r="D551" s="2" t="s">
        <v>3790</v>
      </c>
      <c r="E551" s="2" t="s">
        <v>3791</v>
      </c>
      <c r="F551" s="2" t="s">
        <v>104</v>
      </c>
      <c r="G551" s="2" t="s">
        <v>105</v>
      </c>
      <c r="H551" s="2">
        <v>2014</v>
      </c>
      <c r="I551" s="2" t="s">
        <v>81</v>
      </c>
      <c r="J551" s="2" t="s">
        <v>277</v>
      </c>
      <c r="K551" s="2" t="s">
        <v>205</v>
      </c>
      <c r="L551" s="2" t="s">
        <v>91</v>
      </c>
      <c r="M551" s="2" t="s">
        <v>165</v>
      </c>
      <c r="N551" s="2" t="s">
        <v>108</v>
      </c>
      <c r="O551" s="2" t="s">
        <v>43</v>
      </c>
      <c r="P551" s="2" t="s">
        <v>76</v>
      </c>
      <c r="Q551" s="2" t="s">
        <v>166</v>
      </c>
      <c r="R551" s="2" t="s">
        <v>81</v>
      </c>
      <c r="S551" s="2" t="s">
        <v>47</v>
      </c>
      <c r="T551" s="2" t="s">
        <v>94</v>
      </c>
      <c r="U551" s="2" t="s">
        <v>110</v>
      </c>
      <c r="V551" s="2" t="s">
        <v>139</v>
      </c>
      <c r="W551" s="2" t="s">
        <v>106</v>
      </c>
      <c r="X551" s="2" t="s">
        <v>51</v>
      </c>
      <c r="Y551" s="2" t="s">
        <v>206</v>
      </c>
      <c r="Z551" s="2" t="s">
        <v>96</v>
      </c>
      <c r="AA551" s="2" t="s">
        <v>123</v>
      </c>
      <c r="AB551" s="2" t="s">
        <v>3792</v>
      </c>
      <c r="AC551" s="2" t="s">
        <v>3793</v>
      </c>
      <c r="AD551" s="6" t="s">
        <v>3794</v>
      </c>
      <c r="AE551" s="7" t="str">
        <f>HYPERLINK("https://drive.google.com/file/d/11K4XlOZ8qNPkA13nFUJSKXhAJC0z_PVC/view?usp=drivesdk","कु. गाडे पायल शांतारामआपले प्रमाणपत्र")</f>
        <v>कु. गाडे पायल शांतारामआपले प्रमाणपत्र</v>
      </c>
      <c r="AF551" s="2" t="s">
        <v>3795</v>
      </c>
    </row>
    <row r="552" spans="1:32" ht="12.75">
      <c r="A552" s="4">
        <v>44244.921318287037</v>
      </c>
      <c r="B552" s="2" t="s">
        <v>3796</v>
      </c>
      <c r="C552" s="8">
        <v>26</v>
      </c>
      <c r="D552" s="2" t="s">
        <v>3797</v>
      </c>
      <c r="E552" s="2" t="s">
        <v>3798</v>
      </c>
      <c r="F552" s="2" t="s">
        <v>104</v>
      </c>
      <c r="G552" s="2" t="s">
        <v>105</v>
      </c>
      <c r="H552" s="2">
        <v>2014</v>
      </c>
      <c r="I552" s="2" t="s">
        <v>37</v>
      </c>
      <c r="J552" s="2" t="s">
        <v>73</v>
      </c>
      <c r="K552" s="2" t="s">
        <v>39</v>
      </c>
      <c r="L552" s="2" t="s">
        <v>40</v>
      </c>
      <c r="M552" s="2" t="s">
        <v>41</v>
      </c>
      <c r="N552" s="2" t="s">
        <v>431</v>
      </c>
      <c r="O552" s="2" t="s">
        <v>43</v>
      </c>
      <c r="P552" s="2" t="s">
        <v>44</v>
      </c>
      <c r="Q552" s="2" t="s">
        <v>45</v>
      </c>
      <c r="R552" s="2" t="s">
        <v>81</v>
      </c>
      <c r="S552" s="2" t="s">
        <v>206</v>
      </c>
      <c r="T552" s="2" t="s">
        <v>94</v>
      </c>
      <c r="U552" s="2" t="s">
        <v>110</v>
      </c>
      <c r="V552" s="2" t="s">
        <v>50</v>
      </c>
      <c r="W552" s="2" t="s">
        <v>81</v>
      </c>
      <c r="X552" s="2" t="s">
        <v>51</v>
      </c>
      <c r="Y552" s="2" t="s">
        <v>52</v>
      </c>
      <c r="Z552" s="2" t="s">
        <v>53</v>
      </c>
      <c r="AA552" s="2" t="s">
        <v>54</v>
      </c>
      <c r="AB552" s="2" t="s">
        <v>3429</v>
      </c>
      <c r="AC552" s="2" t="s">
        <v>3799</v>
      </c>
      <c r="AD552" s="6" t="s">
        <v>3800</v>
      </c>
      <c r="AE552" s="7" t="str">
        <f>HYPERLINK("https://drive.google.com/file/d/1DfDQTKSk7KSo7p7IEFRSWkK9DEZuYe4F/view?usp=drivesdk","गौरव किशोर म्हसेआपले प्रमाणपत्र")</f>
        <v>गौरव किशोर म्हसेआपले प्रमाणपत्र</v>
      </c>
      <c r="AF552" s="2" t="s">
        <v>3801</v>
      </c>
    </row>
    <row r="553" spans="1:32" ht="12.75">
      <c r="A553" s="4">
        <v>44244.990549120368</v>
      </c>
      <c r="B553" s="2" t="s">
        <v>3802</v>
      </c>
      <c r="C553" s="8">
        <v>26</v>
      </c>
      <c r="D553" s="2" t="s">
        <v>3803</v>
      </c>
      <c r="E553" s="2" t="s">
        <v>3804</v>
      </c>
      <c r="F553" s="2" t="s">
        <v>104</v>
      </c>
      <c r="G553" s="2" t="s">
        <v>105</v>
      </c>
      <c r="H553" s="2">
        <v>2014</v>
      </c>
      <c r="I553" s="2" t="s">
        <v>37</v>
      </c>
      <c r="J553" s="2" t="s">
        <v>73</v>
      </c>
      <c r="K553" s="2" t="s">
        <v>39</v>
      </c>
      <c r="L553" s="2" t="s">
        <v>40</v>
      </c>
      <c r="M553" s="2" t="s">
        <v>41</v>
      </c>
      <c r="N553" s="2" t="s">
        <v>63</v>
      </c>
      <c r="O553" s="2" t="s">
        <v>43</v>
      </c>
      <c r="P553" s="2" t="s">
        <v>44</v>
      </c>
      <c r="Q553" s="2" t="s">
        <v>45</v>
      </c>
      <c r="R553" s="2" t="s">
        <v>81</v>
      </c>
      <c r="S553" s="2" t="s">
        <v>206</v>
      </c>
      <c r="T553" s="2" t="s">
        <v>94</v>
      </c>
      <c r="U553" s="2" t="s">
        <v>110</v>
      </c>
      <c r="V553" s="2" t="s">
        <v>50</v>
      </c>
      <c r="W553" s="2" t="s">
        <v>81</v>
      </c>
      <c r="X553" s="2" t="s">
        <v>51</v>
      </c>
      <c r="Y553" s="2" t="s">
        <v>52</v>
      </c>
      <c r="Z553" s="2" t="s">
        <v>53</v>
      </c>
      <c r="AA553" s="2" t="s">
        <v>54</v>
      </c>
      <c r="AB553" s="2" t="s">
        <v>3805</v>
      </c>
      <c r="AC553" s="2" t="s">
        <v>3806</v>
      </c>
      <c r="AD553" s="6" t="s">
        <v>3807</v>
      </c>
      <c r="AE553" s="7" t="str">
        <f>HYPERLINK("https://drive.google.com/file/d/1Hcbd0mIIGnHbhspy5NQbohTLdsan_dM0/view?usp=drivesdk","RAHUL ASHOK BACHKARआपले प्रमाणपत्र")</f>
        <v>RAHUL ASHOK BACHKARआपले प्रमाणपत्र</v>
      </c>
      <c r="AF553" s="2" t="s">
        <v>3808</v>
      </c>
    </row>
    <row r="554" spans="1:32" ht="12.75">
      <c r="A554" s="4">
        <v>44245.405878495367</v>
      </c>
      <c r="B554" s="2" t="s">
        <v>3809</v>
      </c>
      <c r="C554" s="8">
        <v>24</v>
      </c>
      <c r="D554" s="2" t="s">
        <v>3810</v>
      </c>
      <c r="E554" s="2" t="s">
        <v>3811</v>
      </c>
      <c r="F554" s="2" t="s">
        <v>104</v>
      </c>
      <c r="G554" s="2" t="s">
        <v>105</v>
      </c>
      <c r="H554" s="2">
        <v>2014</v>
      </c>
      <c r="I554" s="2" t="s">
        <v>106</v>
      </c>
      <c r="J554" s="2" t="s">
        <v>73</v>
      </c>
      <c r="K554" s="2" t="s">
        <v>39</v>
      </c>
      <c r="L554" s="2" t="s">
        <v>40</v>
      </c>
      <c r="M554" s="2" t="s">
        <v>41</v>
      </c>
      <c r="N554" s="2" t="s">
        <v>108</v>
      </c>
      <c r="O554" s="2" t="s">
        <v>43</v>
      </c>
      <c r="P554" s="2" t="s">
        <v>44</v>
      </c>
      <c r="Q554" s="2" t="s">
        <v>45</v>
      </c>
      <c r="R554" s="2" t="s">
        <v>81</v>
      </c>
      <c r="S554" s="2" t="s">
        <v>206</v>
      </c>
      <c r="T554" s="2" t="s">
        <v>94</v>
      </c>
      <c r="U554" s="2" t="s">
        <v>110</v>
      </c>
      <c r="V554" s="2" t="s">
        <v>50</v>
      </c>
      <c r="W554" s="2" t="s">
        <v>81</v>
      </c>
      <c r="X554" s="2" t="s">
        <v>51</v>
      </c>
      <c r="Y554" s="2" t="s">
        <v>52</v>
      </c>
      <c r="Z554" s="2" t="s">
        <v>53</v>
      </c>
      <c r="AA554" s="2" t="s">
        <v>54</v>
      </c>
      <c r="AB554" s="2" t="s">
        <v>3812</v>
      </c>
      <c r="AC554" s="2" t="s">
        <v>3813</v>
      </c>
      <c r="AD554" s="6" t="s">
        <v>3814</v>
      </c>
      <c r="AE554" s="7" t="str">
        <f>HYPERLINK("https://drive.google.com/file/d/1P2OY-UVcsvwNYOdkgrII8g_QeCQh-_DE/view?usp=drivesdk","Kolse Tejas Shripatiआपले प्रमाणपत्र")</f>
        <v>Kolse Tejas Shripatiआपले प्रमाणपत्र</v>
      </c>
      <c r="AF554" s="2" t="s">
        <v>3815</v>
      </c>
    </row>
    <row r="555" spans="1:32" ht="12.75">
      <c r="A555" s="4">
        <v>44245.592564097227</v>
      </c>
      <c r="B555" s="2" t="s">
        <v>3816</v>
      </c>
      <c r="C555" s="8">
        <v>28</v>
      </c>
      <c r="D555" s="2" t="s">
        <v>3817</v>
      </c>
      <c r="E555" s="2" t="s">
        <v>1631</v>
      </c>
      <c r="F555" s="2" t="s">
        <v>104</v>
      </c>
      <c r="G555" s="2" t="s">
        <v>105</v>
      </c>
      <c r="H555" s="2">
        <v>2014</v>
      </c>
      <c r="I555" s="2" t="s">
        <v>37</v>
      </c>
      <c r="J555" s="2" t="s">
        <v>73</v>
      </c>
      <c r="K555" s="2" t="s">
        <v>39</v>
      </c>
      <c r="L555" s="2" t="s">
        <v>40</v>
      </c>
      <c r="M555" s="2" t="s">
        <v>41</v>
      </c>
      <c r="N555" s="2" t="s">
        <v>42</v>
      </c>
      <c r="O555" s="2" t="s">
        <v>43</v>
      </c>
      <c r="P555" s="2" t="s">
        <v>44</v>
      </c>
      <c r="Q555" s="2" t="s">
        <v>45</v>
      </c>
      <c r="R555" s="2" t="s">
        <v>81</v>
      </c>
      <c r="S555" s="2" t="s">
        <v>206</v>
      </c>
      <c r="T555" s="2" t="s">
        <v>94</v>
      </c>
      <c r="U555" s="2" t="s">
        <v>110</v>
      </c>
      <c r="V555" s="2" t="s">
        <v>50</v>
      </c>
      <c r="W555" s="2" t="s">
        <v>81</v>
      </c>
      <c r="X555" s="2" t="s">
        <v>51</v>
      </c>
      <c r="Y555" s="2" t="s">
        <v>52</v>
      </c>
      <c r="Z555" s="2" t="s">
        <v>53</v>
      </c>
      <c r="AA555" s="2" t="s">
        <v>54</v>
      </c>
      <c r="AB555" s="2" t="s">
        <v>3818</v>
      </c>
      <c r="AC555" s="2" t="s">
        <v>3819</v>
      </c>
      <c r="AD555" s="6" t="s">
        <v>3820</v>
      </c>
      <c r="AE555" s="7" t="str">
        <f>HYPERLINK("https://drive.google.com/file/d/1SSVlCO2rZpLK3gInUQO51wgoWupCdBsH/view?usp=drivesdk","Daule simantari satishआपले प्रमाणपत्र")</f>
        <v>Daule simantari satishआपले प्रमाणपत्र</v>
      </c>
      <c r="AF555" s="2" t="s">
        <v>3821</v>
      </c>
    </row>
    <row r="556" spans="1:32" ht="12.75">
      <c r="A556" s="4">
        <v>44245.603340648144</v>
      </c>
      <c r="B556" s="2" t="s">
        <v>3822</v>
      </c>
      <c r="C556" s="8">
        <v>10</v>
      </c>
      <c r="D556" s="2" t="s">
        <v>3823</v>
      </c>
      <c r="E556" s="2" t="s">
        <v>3824</v>
      </c>
      <c r="F556" s="2" t="s">
        <v>180</v>
      </c>
      <c r="G556" s="2" t="s">
        <v>36</v>
      </c>
      <c r="H556" s="2">
        <v>2013</v>
      </c>
      <c r="I556" s="2" t="s">
        <v>37</v>
      </c>
      <c r="J556" s="2" t="s">
        <v>277</v>
      </c>
      <c r="K556" s="2" t="s">
        <v>81</v>
      </c>
      <c r="L556" s="2" t="s">
        <v>91</v>
      </c>
      <c r="M556" s="2" t="s">
        <v>165</v>
      </c>
      <c r="N556" s="2" t="s">
        <v>63</v>
      </c>
      <c r="O556" s="2" t="s">
        <v>43</v>
      </c>
      <c r="P556" s="2" t="s">
        <v>76</v>
      </c>
      <c r="Q556" s="2" t="s">
        <v>45</v>
      </c>
      <c r="R556" s="2" t="s">
        <v>64</v>
      </c>
      <c r="S556" s="2" t="s">
        <v>47</v>
      </c>
      <c r="T556" s="2" t="s">
        <v>94</v>
      </c>
      <c r="U556" s="2" t="s">
        <v>110</v>
      </c>
      <c r="V556" s="2" t="s">
        <v>95</v>
      </c>
      <c r="W556" s="2" t="s">
        <v>46</v>
      </c>
      <c r="X556" s="2" t="s">
        <v>148</v>
      </c>
      <c r="Y556" s="2" t="s">
        <v>52</v>
      </c>
      <c r="Z556" s="2" t="s">
        <v>111</v>
      </c>
      <c r="AA556" s="2" t="s">
        <v>140</v>
      </c>
      <c r="AB556" s="2" t="s">
        <v>3825</v>
      </c>
      <c r="AC556" s="2" t="s">
        <v>3826</v>
      </c>
      <c r="AD556" s="6" t="s">
        <v>3827</v>
      </c>
      <c r="AE556" s="7" t="str">
        <f>HYPERLINK("https://drive.google.com/file/d/1I9-SkXJSyle8WmYFTaXm5JhouebVLBU7/view?usp=drivesdk","मराठी आपले प्रमाणपत्र")</f>
        <v>मराठी आपले प्रमाणपत्र</v>
      </c>
      <c r="AF556" s="2" t="s">
        <v>3828</v>
      </c>
    </row>
    <row r="557" spans="1:32" ht="12.75">
      <c r="A557" s="4">
        <v>44245.636121516203</v>
      </c>
      <c r="B557" s="2" t="s">
        <v>3829</v>
      </c>
      <c r="C557" s="8">
        <v>26</v>
      </c>
      <c r="D557" s="2" t="s">
        <v>3830</v>
      </c>
      <c r="E557" s="2" t="s">
        <v>3831</v>
      </c>
      <c r="F557" s="2" t="s">
        <v>72</v>
      </c>
      <c r="G557" s="2" t="s">
        <v>157</v>
      </c>
      <c r="H557" s="2">
        <v>2014</v>
      </c>
      <c r="I557" s="2" t="s">
        <v>37</v>
      </c>
      <c r="J557" s="2" t="s">
        <v>73</v>
      </c>
      <c r="K557" s="2" t="s">
        <v>39</v>
      </c>
      <c r="L557" s="2" t="s">
        <v>91</v>
      </c>
      <c r="M557" s="2" t="s">
        <v>41</v>
      </c>
      <c r="N557" s="2" t="s">
        <v>63</v>
      </c>
      <c r="O557" s="2" t="s">
        <v>43</v>
      </c>
      <c r="P557" s="2" t="s">
        <v>44</v>
      </c>
      <c r="Q557" s="2" t="s">
        <v>45</v>
      </c>
      <c r="R557" s="2" t="s">
        <v>46</v>
      </c>
      <c r="S557" s="2" t="s">
        <v>47</v>
      </c>
      <c r="T557" s="2" t="s">
        <v>48</v>
      </c>
      <c r="U557" s="2" t="s">
        <v>49</v>
      </c>
      <c r="V557" s="2" t="s">
        <v>50</v>
      </c>
      <c r="W557" s="2" t="s">
        <v>46</v>
      </c>
      <c r="X557" s="2" t="s">
        <v>148</v>
      </c>
      <c r="Y557" s="2" t="s">
        <v>52</v>
      </c>
      <c r="Z557" s="2" t="s">
        <v>149</v>
      </c>
      <c r="AA557" s="2" t="s">
        <v>140</v>
      </c>
      <c r="AB557" s="2" t="s">
        <v>3832</v>
      </c>
      <c r="AC557" s="2" t="s">
        <v>3833</v>
      </c>
      <c r="AD557" s="6" t="s">
        <v>3834</v>
      </c>
      <c r="AE557" s="7" t="str">
        <f>HYPERLINK("https://drive.google.com/file/d/1OiL02BuASjkQ5D72CpdwkA78Sli64L6V/view?usp=drivesdk","प्रियांका दिवाकर दासीआपले प्रमाणपत्र")</f>
        <v>प्रियांका दिवाकर दासीआपले प्रमाणपत्र</v>
      </c>
      <c r="AF557" s="2" t="s">
        <v>3835</v>
      </c>
    </row>
    <row r="558" spans="1:32" ht="12.75">
      <c r="A558" s="4">
        <v>44245.764477708333</v>
      </c>
      <c r="B558" s="2" t="s">
        <v>3836</v>
      </c>
      <c r="C558" s="8">
        <v>26</v>
      </c>
      <c r="D558" s="2" t="s">
        <v>3837</v>
      </c>
      <c r="E558" s="2" t="s">
        <v>3838</v>
      </c>
      <c r="F558" s="2" t="s">
        <v>104</v>
      </c>
      <c r="G558" s="2" t="s">
        <v>105</v>
      </c>
      <c r="H558" s="2">
        <v>2014</v>
      </c>
      <c r="I558" s="2" t="s">
        <v>37</v>
      </c>
      <c r="J558" s="2" t="s">
        <v>73</v>
      </c>
      <c r="K558" s="2" t="s">
        <v>39</v>
      </c>
      <c r="L558" s="2" t="s">
        <v>40</v>
      </c>
      <c r="M558" s="2" t="s">
        <v>41</v>
      </c>
      <c r="N558" s="2" t="s">
        <v>63</v>
      </c>
      <c r="O558" s="2" t="s">
        <v>43</v>
      </c>
      <c r="P558" s="2" t="s">
        <v>44</v>
      </c>
      <c r="Q558" s="2" t="s">
        <v>45</v>
      </c>
      <c r="R558" s="2" t="s">
        <v>81</v>
      </c>
      <c r="S558" s="2" t="s">
        <v>206</v>
      </c>
      <c r="T558" s="2" t="s">
        <v>94</v>
      </c>
      <c r="U558" s="2" t="s">
        <v>110</v>
      </c>
      <c r="V558" s="2" t="s">
        <v>50</v>
      </c>
      <c r="W558" s="2" t="s">
        <v>46</v>
      </c>
      <c r="X558" s="2" t="s">
        <v>51</v>
      </c>
      <c r="Y558" s="2" t="s">
        <v>52</v>
      </c>
      <c r="Z558" s="2" t="s">
        <v>53</v>
      </c>
      <c r="AA558" s="2" t="s">
        <v>54</v>
      </c>
      <c r="AB558" s="2" t="s">
        <v>3839</v>
      </c>
      <c r="AC558" s="2" t="s">
        <v>3840</v>
      </c>
      <c r="AD558" s="6" t="s">
        <v>3841</v>
      </c>
      <c r="AE558" s="7" t="str">
        <f>HYPERLINK("https://drive.google.com/file/d/1Sfz1ztAuXJ_G6alXlY5hG2RLv6M1Vna2/view?usp=drivesdk","Dolas Ashwini Gorakshanathआपले प्रमाणपत्र")</f>
        <v>Dolas Ashwini Gorakshanathआपले प्रमाणपत्र</v>
      </c>
      <c r="AF558" s="2" t="s">
        <v>3842</v>
      </c>
    </row>
    <row r="559" spans="1:32" ht="12.75">
      <c r="A559" s="4">
        <v>44245.812540694445</v>
      </c>
      <c r="B559" s="2" t="s">
        <v>3843</v>
      </c>
      <c r="C559" s="8">
        <v>14</v>
      </c>
      <c r="D559" s="2" t="s">
        <v>3844</v>
      </c>
      <c r="E559" s="2" t="s">
        <v>3845</v>
      </c>
      <c r="F559" s="2" t="s">
        <v>104</v>
      </c>
      <c r="G559" s="2" t="s">
        <v>105</v>
      </c>
      <c r="H559" s="2">
        <v>2014</v>
      </c>
      <c r="I559" s="2" t="s">
        <v>106</v>
      </c>
      <c r="J559" s="2" t="s">
        <v>73</v>
      </c>
      <c r="K559" s="2" t="s">
        <v>46</v>
      </c>
      <c r="L559" s="2" t="s">
        <v>62</v>
      </c>
      <c r="M559" s="2" t="s">
        <v>74</v>
      </c>
      <c r="N559" s="2" t="s">
        <v>42</v>
      </c>
      <c r="O559" s="2" t="s">
        <v>43</v>
      </c>
      <c r="P559" s="2" t="s">
        <v>44</v>
      </c>
      <c r="Q559" s="2" t="s">
        <v>45</v>
      </c>
      <c r="R559" s="2" t="s">
        <v>109</v>
      </c>
      <c r="S559" s="2" t="s">
        <v>93</v>
      </c>
      <c r="T559" s="2" t="s">
        <v>94</v>
      </c>
      <c r="U559" s="2" t="s">
        <v>132</v>
      </c>
      <c r="V559" s="2" t="s">
        <v>139</v>
      </c>
      <c r="W559" s="2" t="s">
        <v>81</v>
      </c>
      <c r="X559" s="2" t="s">
        <v>148</v>
      </c>
      <c r="Y559" s="2" t="s">
        <v>52</v>
      </c>
      <c r="Z559" s="2" t="s">
        <v>53</v>
      </c>
      <c r="AA559" s="2" t="s">
        <v>140</v>
      </c>
      <c r="AB559" s="2" t="s">
        <v>3846</v>
      </c>
      <c r="AC559" s="2" t="s">
        <v>3847</v>
      </c>
      <c r="AD559" s="6" t="s">
        <v>3848</v>
      </c>
      <c r="AE559" s="7" t="str">
        <f>HYPERLINK("https://drive.google.com/file/d/1qs4jXVvUfEw6oQALPGWS_kvPur0NbC-K/view?usp=drivesdk","Gawade Sarthak आपले प्रमाणपत्र")</f>
        <v>Gawade Sarthak आपले प्रमाणपत्र</v>
      </c>
      <c r="AF559" s="2" t="s">
        <v>3849</v>
      </c>
    </row>
    <row r="560" spans="1:32" ht="12.75">
      <c r="A560" s="4">
        <v>44245.820884490742</v>
      </c>
      <c r="B560" s="2" t="s">
        <v>3850</v>
      </c>
      <c r="C560" s="8">
        <v>26</v>
      </c>
      <c r="D560" s="2" t="s">
        <v>3851</v>
      </c>
      <c r="E560" s="2" t="s">
        <v>3852</v>
      </c>
      <c r="F560" s="2" t="s">
        <v>104</v>
      </c>
      <c r="G560" s="2" t="s">
        <v>105</v>
      </c>
      <c r="H560" s="2">
        <v>2014</v>
      </c>
      <c r="I560" s="2" t="s">
        <v>37</v>
      </c>
      <c r="J560" s="2" t="s">
        <v>73</v>
      </c>
      <c r="K560" s="2" t="s">
        <v>39</v>
      </c>
      <c r="L560" s="2" t="s">
        <v>40</v>
      </c>
      <c r="M560" s="2" t="s">
        <v>41</v>
      </c>
      <c r="N560" s="2" t="s">
        <v>63</v>
      </c>
      <c r="O560" s="2" t="s">
        <v>43</v>
      </c>
      <c r="P560" s="2" t="s">
        <v>44</v>
      </c>
      <c r="Q560" s="2" t="s">
        <v>45</v>
      </c>
      <c r="R560" s="2" t="s">
        <v>81</v>
      </c>
      <c r="S560" s="2" t="s">
        <v>206</v>
      </c>
      <c r="T560" s="2" t="s">
        <v>94</v>
      </c>
      <c r="U560" s="2" t="s">
        <v>110</v>
      </c>
      <c r="V560" s="2" t="s">
        <v>50</v>
      </c>
      <c r="W560" s="2" t="s">
        <v>81</v>
      </c>
      <c r="X560" s="2" t="s">
        <v>51</v>
      </c>
      <c r="Y560" s="2" t="s">
        <v>52</v>
      </c>
      <c r="Z560" s="2" t="s">
        <v>53</v>
      </c>
      <c r="AA560" s="2" t="s">
        <v>54</v>
      </c>
      <c r="AB560" s="2" t="s">
        <v>3853</v>
      </c>
      <c r="AC560" s="2" t="s">
        <v>3854</v>
      </c>
      <c r="AD560" s="6" t="s">
        <v>3855</v>
      </c>
      <c r="AE560" s="7" t="str">
        <f>HYPERLINK("https://drive.google.com/file/d/1F16vjUljfbYIwYKvG6Aay25yPeWnJy15/view?usp=drivesdk","  Marathiआपले प्रमाणपत्र")</f>
        <v xml:space="preserve">  Marathiआपले प्रमाणपत्र</v>
      </c>
      <c r="AF560" s="2" t="s">
        <v>3856</v>
      </c>
    </row>
    <row r="561" spans="1:32" ht="12.75">
      <c r="A561" s="4">
        <v>44245.873526469906</v>
      </c>
      <c r="B561" s="2" t="s">
        <v>3857</v>
      </c>
      <c r="C561" s="8">
        <v>26</v>
      </c>
      <c r="D561" s="2" t="s">
        <v>3858</v>
      </c>
      <c r="E561" s="2" t="s">
        <v>3859</v>
      </c>
      <c r="F561" s="2" t="s">
        <v>355</v>
      </c>
      <c r="G561" s="2" t="s">
        <v>157</v>
      </c>
      <c r="H561" s="2">
        <v>2014</v>
      </c>
      <c r="I561" s="2" t="s">
        <v>37</v>
      </c>
      <c r="J561" s="2" t="s">
        <v>73</v>
      </c>
      <c r="K561" s="2" t="s">
        <v>39</v>
      </c>
      <c r="L561" s="2" t="s">
        <v>40</v>
      </c>
      <c r="M561" s="2" t="s">
        <v>41</v>
      </c>
      <c r="N561" s="2" t="s">
        <v>63</v>
      </c>
      <c r="O561" s="2" t="s">
        <v>43</v>
      </c>
      <c r="P561" s="2" t="s">
        <v>44</v>
      </c>
      <c r="Q561" s="2" t="s">
        <v>45</v>
      </c>
      <c r="R561" s="2" t="s">
        <v>81</v>
      </c>
      <c r="S561" s="2" t="s">
        <v>206</v>
      </c>
      <c r="T561" s="2" t="s">
        <v>94</v>
      </c>
      <c r="U561" s="2" t="s">
        <v>110</v>
      </c>
      <c r="V561" s="2" t="s">
        <v>50</v>
      </c>
      <c r="W561" s="2" t="s">
        <v>81</v>
      </c>
      <c r="X561" s="2" t="s">
        <v>51</v>
      </c>
      <c r="Y561" s="2" t="s">
        <v>52</v>
      </c>
      <c r="Z561" s="2" t="s">
        <v>53</v>
      </c>
      <c r="AA561" s="2" t="s">
        <v>54</v>
      </c>
      <c r="AB561" s="2" t="s">
        <v>3860</v>
      </c>
      <c r="AC561" s="2" t="s">
        <v>3861</v>
      </c>
      <c r="AD561" s="6" t="s">
        <v>3862</v>
      </c>
      <c r="AE561" s="7" t="str">
        <f>HYPERLINK("https://drive.google.com/file/d/19cKVb7WVE2FiCS4NJ3Kk7nfQgovBi9hG/view?usp=drivesdk","अनुराधा कृष्णनाथ भुसेआपले प्रमाणपत्र")</f>
        <v>अनुराधा कृष्णनाथ भुसेआपले प्रमाणपत्र</v>
      </c>
      <c r="AF561" s="2" t="s">
        <v>3863</v>
      </c>
    </row>
    <row r="562" spans="1:32" ht="12.75">
      <c r="A562" s="4">
        <v>44245.918168356482</v>
      </c>
      <c r="B562" s="2" t="s">
        <v>3864</v>
      </c>
      <c r="C562" s="8">
        <v>24</v>
      </c>
      <c r="D562" s="2" t="s">
        <v>3865</v>
      </c>
      <c r="E562" s="2" t="s">
        <v>3866</v>
      </c>
      <c r="F562" s="2" t="s">
        <v>180</v>
      </c>
      <c r="G562" s="2" t="s">
        <v>157</v>
      </c>
      <c r="H562" s="2">
        <v>2014</v>
      </c>
      <c r="I562" s="2" t="s">
        <v>46</v>
      </c>
      <c r="J562" s="2" t="s">
        <v>277</v>
      </c>
      <c r="K562" s="2" t="s">
        <v>39</v>
      </c>
      <c r="L562" s="2" t="s">
        <v>62</v>
      </c>
      <c r="M562" s="2" t="s">
        <v>41</v>
      </c>
      <c r="N562" s="2" t="s">
        <v>63</v>
      </c>
      <c r="O562" s="2" t="s">
        <v>43</v>
      </c>
      <c r="P562" s="2" t="s">
        <v>44</v>
      </c>
      <c r="Q562" s="2" t="s">
        <v>363</v>
      </c>
      <c r="R562" s="2" t="s">
        <v>109</v>
      </c>
      <c r="S562" s="2" t="s">
        <v>47</v>
      </c>
      <c r="T562" s="2" t="s">
        <v>48</v>
      </c>
      <c r="U562" s="2" t="s">
        <v>49</v>
      </c>
      <c r="V562" s="2" t="s">
        <v>50</v>
      </c>
      <c r="W562" s="2" t="s">
        <v>106</v>
      </c>
      <c r="X562" s="2" t="s">
        <v>51</v>
      </c>
      <c r="Y562" s="2" t="s">
        <v>52</v>
      </c>
      <c r="Z562" s="2" t="s">
        <v>53</v>
      </c>
      <c r="AA562" s="2" t="s">
        <v>123</v>
      </c>
      <c r="AB562" s="2" t="s">
        <v>3867</v>
      </c>
      <c r="AC562" s="2" t="s">
        <v>3868</v>
      </c>
      <c r="AD562" s="6" t="s">
        <v>3869</v>
      </c>
      <c r="AE562" s="7" t="str">
        <f>HYPERLINK("https://drive.google.com/file/d/1r77UGwVKMykYfWbu_qotZ9LDVBhucEjO/view?usp=drivesdk"," निशा बाजीराव ओहोळ आपले प्रमाणपत्र")</f>
        <v xml:space="preserve"> निशा बाजीराव ओहोळ आपले प्रमाणपत्र</v>
      </c>
      <c r="AF562" s="2" t="s">
        <v>3870</v>
      </c>
    </row>
    <row r="563" spans="1:32" ht="12.75">
      <c r="A563" s="4">
        <v>44246.858471400468</v>
      </c>
      <c r="B563" s="2" t="s">
        <v>3871</v>
      </c>
      <c r="C563" s="8">
        <v>4</v>
      </c>
      <c r="D563" s="2" t="s">
        <v>409</v>
      </c>
      <c r="E563" s="2" t="s">
        <v>3872</v>
      </c>
      <c r="F563" s="2" t="s">
        <v>104</v>
      </c>
      <c r="G563" s="2" t="s">
        <v>105</v>
      </c>
      <c r="H563" s="2">
        <v>2013</v>
      </c>
      <c r="I563" s="2" t="s">
        <v>46</v>
      </c>
      <c r="J563" s="2" t="s">
        <v>277</v>
      </c>
      <c r="K563" s="2" t="s">
        <v>81</v>
      </c>
      <c r="L563" s="2" t="s">
        <v>278</v>
      </c>
      <c r="M563" s="2" t="s">
        <v>165</v>
      </c>
      <c r="N563" s="2" t="s">
        <v>108</v>
      </c>
      <c r="O563" s="2" t="s">
        <v>92</v>
      </c>
      <c r="P563" s="2" t="s">
        <v>76</v>
      </c>
      <c r="Q563" s="2" t="s">
        <v>363</v>
      </c>
      <c r="R563" s="2" t="s">
        <v>81</v>
      </c>
      <c r="S563" s="2" t="s">
        <v>78</v>
      </c>
      <c r="T563" s="2" t="s">
        <v>94</v>
      </c>
      <c r="U563" s="2" t="s">
        <v>80</v>
      </c>
      <c r="V563" s="2" t="s">
        <v>50</v>
      </c>
      <c r="W563" s="2" t="s">
        <v>81</v>
      </c>
      <c r="X563" s="2" t="s">
        <v>148</v>
      </c>
      <c r="Y563" s="2" t="s">
        <v>122</v>
      </c>
      <c r="Z563" s="2" t="s">
        <v>96</v>
      </c>
      <c r="AA563" s="2" t="s">
        <v>54</v>
      </c>
      <c r="AB563" s="2" t="s">
        <v>3873</v>
      </c>
      <c r="AC563" s="2" t="s">
        <v>3874</v>
      </c>
      <c r="AD563" s="6" t="s">
        <v>3875</v>
      </c>
      <c r="AE563" s="7" t="str">
        <f>HYPERLINK("https://drive.google.com/file/d/1J2WpTWZSrWiP3PSrvUmg6yAHHxcIMRFU/view?usp=drivesdk","Yesआपले प्रमाणपत्र")</f>
        <v>Yesआपले प्रमाणपत्र</v>
      </c>
      <c r="AF563" s="2" t="s">
        <v>3876</v>
      </c>
    </row>
    <row r="564" spans="1:32" ht="12.75">
      <c r="A564" s="4">
        <v>44246.943279826388</v>
      </c>
      <c r="B564" s="2" t="s">
        <v>3877</v>
      </c>
      <c r="C564" s="8">
        <v>12</v>
      </c>
      <c r="D564" s="2" t="s">
        <v>409</v>
      </c>
      <c r="E564" s="2" t="s">
        <v>3878</v>
      </c>
      <c r="F564" s="2" t="s">
        <v>72</v>
      </c>
      <c r="G564" s="2" t="s">
        <v>105</v>
      </c>
      <c r="H564" s="2">
        <v>2014</v>
      </c>
      <c r="I564" s="2" t="s">
        <v>46</v>
      </c>
      <c r="J564" s="2" t="s">
        <v>277</v>
      </c>
      <c r="K564" s="2" t="s">
        <v>81</v>
      </c>
      <c r="L564" s="2" t="s">
        <v>91</v>
      </c>
      <c r="M564" s="2" t="s">
        <v>41</v>
      </c>
      <c r="N564" s="2" t="s">
        <v>63</v>
      </c>
      <c r="O564" s="2" t="s">
        <v>75</v>
      </c>
      <c r="P564" s="2" t="s">
        <v>44</v>
      </c>
      <c r="Q564" s="2" t="s">
        <v>166</v>
      </c>
      <c r="R564" s="2" t="s">
        <v>81</v>
      </c>
      <c r="S564" s="2" t="s">
        <v>47</v>
      </c>
      <c r="T564" s="2" t="s">
        <v>48</v>
      </c>
      <c r="U564" s="2" t="s">
        <v>110</v>
      </c>
      <c r="V564" s="2" t="s">
        <v>221</v>
      </c>
      <c r="W564" s="2" t="s">
        <v>81</v>
      </c>
      <c r="X564" s="2" t="s">
        <v>148</v>
      </c>
      <c r="Y564" s="2" t="s">
        <v>206</v>
      </c>
      <c r="Z564" s="2" t="s">
        <v>53</v>
      </c>
      <c r="AA564" s="2" t="s">
        <v>140</v>
      </c>
      <c r="AB564" s="2" t="s">
        <v>3879</v>
      </c>
      <c r="AC564" s="2" t="s">
        <v>3880</v>
      </c>
      <c r="AD564" s="6" t="s">
        <v>3881</v>
      </c>
      <c r="AE564" s="7" t="str">
        <f>HYPERLINK("https://drive.google.com/file/d/1hw7FOErwD6GPWtfWnMBCGzwhxEF8Qkx4/view?usp=drivesdk","Yesआपले प्रमाणपत्र")</f>
        <v>Yesआपले प्रमाणपत्र</v>
      </c>
      <c r="AF564" s="2" t="s">
        <v>3882</v>
      </c>
    </row>
    <row r="565" spans="1:32" ht="12.75">
      <c r="A565" s="4">
        <v>44247.420010046291</v>
      </c>
      <c r="B565" s="2" t="s">
        <v>3883</v>
      </c>
      <c r="C565" s="8">
        <v>26</v>
      </c>
      <c r="D565" s="2" t="s">
        <v>3884</v>
      </c>
      <c r="E565" s="2" t="s">
        <v>3885</v>
      </c>
      <c r="F565" s="2" t="s">
        <v>72</v>
      </c>
      <c r="G565" s="2" t="s">
        <v>105</v>
      </c>
      <c r="H565" s="2">
        <v>2014</v>
      </c>
      <c r="I565" s="2" t="s">
        <v>37</v>
      </c>
      <c r="J565" s="2" t="s">
        <v>73</v>
      </c>
      <c r="K565" s="2" t="s">
        <v>39</v>
      </c>
      <c r="L565" s="2" t="s">
        <v>40</v>
      </c>
      <c r="M565" s="2" t="s">
        <v>41</v>
      </c>
      <c r="N565" s="2" t="s">
        <v>63</v>
      </c>
      <c r="O565" s="2" t="s">
        <v>43</v>
      </c>
      <c r="P565" s="2" t="s">
        <v>44</v>
      </c>
      <c r="Q565" s="2" t="s">
        <v>45</v>
      </c>
      <c r="R565" s="2" t="s">
        <v>81</v>
      </c>
      <c r="S565" s="2" t="s">
        <v>206</v>
      </c>
      <c r="T565" s="2" t="s">
        <v>94</v>
      </c>
      <c r="U565" s="2" t="s">
        <v>110</v>
      </c>
      <c r="V565" s="2" t="s">
        <v>50</v>
      </c>
      <c r="W565" s="2" t="s">
        <v>81</v>
      </c>
      <c r="X565" s="2" t="s">
        <v>51</v>
      </c>
      <c r="Y565" s="2" t="s">
        <v>52</v>
      </c>
      <c r="Z565" s="2" t="s">
        <v>53</v>
      </c>
      <c r="AA565" s="2" t="s">
        <v>54</v>
      </c>
      <c r="AB565" s="2" t="s">
        <v>3886</v>
      </c>
      <c r="AC565" s="2" t="s">
        <v>3887</v>
      </c>
      <c r="AD565" s="6" t="s">
        <v>3888</v>
      </c>
      <c r="AE565" s="7" t="str">
        <f>HYPERLINK("https://drive.google.com/file/d/1BCKyFkcszZpUYXzTqUK38n626VkLvtWy/view?usp=drivesdk","Aditya Revannath Pilgarआपले प्रमाणपत्र")</f>
        <v>Aditya Revannath Pilgarआपले प्रमाणपत्र</v>
      </c>
      <c r="AF565" s="2" t="s">
        <v>3889</v>
      </c>
    </row>
    <row r="566" spans="1:32" ht="12.75">
      <c r="A566" s="4">
        <v>44247.448898877316</v>
      </c>
      <c r="B566" s="2" t="s">
        <v>3890</v>
      </c>
      <c r="C566" s="8">
        <v>12</v>
      </c>
      <c r="D566" s="2" t="s">
        <v>3891</v>
      </c>
      <c r="E566" s="2" t="s">
        <v>3892</v>
      </c>
      <c r="F566" s="2" t="s">
        <v>104</v>
      </c>
      <c r="G566" s="2" t="s">
        <v>105</v>
      </c>
      <c r="H566" s="2">
        <v>2014</v>
      </c>
      <c r="I566" s="2" t="s">
        <v>46</v>
      </c>
      <c r="J566" s="2" t="s">
        <v>73</v>
      </c>
      <c r="K566" s="2" t="s">
        <v>46</v>
      </c>
      <c r="L566" s="2" t="s">
        <v>62</v>
      </c>
      <c r="M566" s="2" t="s">
        <v>107</v>
      </c>
      <c r="N566" s="2" t="s">
        <v>108</v>
      </c>
      <c r="O566" s="2" t="s">
        <v>43</v>
      </c>
      <c r="P566" s="2" t="s">
        <v>44</v>
      </c>
      <c r="Q566" s="2" t="s">
        <v>77</v>
      </c>
      <c r="R566" s="2" t="s">
        <v>109</v>
      </c>
      <c r="S566" s="2" t="s">
        <v>47</v>
      </c>
      <c r="T566" s="2" t="s">
        <v>48</v>
      </c>
      <c r="U566" s="2" t="s">
        <v>49</v>
      </c>
      <c r="V566" s="2" t="s">
        <v>139</v>
      </c>
      <c r="W566" s="2" t="s">
        <v>46</v>
      </c>
      <c r="X566" s="2" t="s">
        <v>189</v>
      </c>
      <c r="Y566" s="2" t="s">
        <v>206</v>
      </c>
      <c r="Z566" s="2" t="s">
        <v>111</v>
      </c>
      <c r="AA566" s="2" t="s">
        <v>140</v>
      </c>
      <c r="AB566" s="2" t="s">
        <v>3893</v>
      </c>
      <c r="AC566" s="2" t="s">
        <v>3894</v>
      </c>
      <c r="AD566" s="6" t="s">
        <v>3895</v>
      </c>
      <c r="AE566" s="7" t="str">
        <f>HYPERLINK("https://drive.google.com/file/d/1QmzKmuOAav-IuaNZj-gUrrbEdq2AhVU6/view?usp=drivesdk","कृष्णा सुखदेव ढोलेआपले प्रमाणपत्र")</f>
        <v>कृष्णा सुखदेव ढोलेआपले प्रमाणपत्र</v>
      </c>
      <c r="AF566" s="2" t="s">
        <v>3896</v>
      </c>
    </row>
    <row r="567" spans="1:32" ht="12.75">
      <c r="A567" s="4">
        <v>44247.485290196761</v>
      </c>
      <c r="B567" s="2" t="s">
        <v>3897</v>
      </c>
      <c r="C567" s="8">
        <v>16</v>
      </c>
      <c r="D567" s="2" t="s">
        <v>409</v>
      </c>
      <c r="E567" s="2" t="s">
        <v>3898</v>
      </c>
      <c r="F567" s="2" t="s">
        <v>180</v>
      </c>
      <c r="G567" s="2" t="s">
        <v>36</v>
      </c>
      <c r="H567" s="2">
        <v>2013</v>
      </c>
      <c r="I567" s="2" t="s">
        <v>37</v>
      </c>
      <c r="J567" s="2" t="s">
        <v>38</v>
      </c>
      <c r="K567" s="2" t="s">
        <v>39</v>
      </c>
      <c r="L567" s="2" t="s">
        <v>62</v>
      </c>
      <c r="M567" s="2" t="s">
        <v>41</v>
      </c>
      <c r="N567" s="2" t="s">
        <v>63</v>
      </c>
      <c r="O567" s="2" t="s">
        <v>43</v>
      </c>
      <c r="P567" s="2" t="s">
        <v>44</v>
      </c>
      <c r="Q567" s="2" t="s">
        <v>77</v>
      </c>
      <c r="R567" s="2" t="s">
        <v>64</v>
      </c>
      <c r="S567" s="2" t="s">
        <v>93</v>
      </c>
      <c r="T567" s="2" t="s">
        <v>94</v>
      </c>
      <c r="U567" s="2" t="s">
        <v>110</v>
      </c>
      <c r="V567" s="2" t="s">
        <v>50</v>
      </c>
      <c r="W567" s="2" t="s">
        <v>46</v>
      </c>
      <c r="X567" s="2" t="s">
        <v>51</v>
      </c>
      <c r="Y567" s="2" t="s">
        <v>122</v>
      </c>
      <c r="Z567" s="2" t="s">
        <v>111</v>
      </c>
      <c r="AA567" s="2" t="s">
        <v>123</v>
      </c>
      <c r="AB567" s="2" t="s">
        <v>3899</v>
      </c>
      <c r="AC567" s="2" t="s">
        <v>3900</v>
      </c>
      <c r="AD567" s="6" t="s">
        <v>3901</v>
      </c>
      <c r="AE567" s="7" t="str">
        <f>HYPERLINK("https://drive.google.com/file/d/1FqgmeDHM_YoixTsTNIFnQz2mtHuG2ubu/view?usp=drivesdk","Yesआपले प्रमाणपत्र")</f>
        <v>Yesआपले प्रमाणपत्र</v>
      </c>
      <c r="AF567" s="2" t="s">
        <v>3902</v>
      </c>
    </row>
    <row r="568" spans="1:32" ht="12.75">
      <c r="A568" s="4">
        <v>44247.490879988429</v>
      </c>
      <c r="B568" s="2" t="s">
        <v>3903</v>
      </c>
      <c r="C568" s="8">
        <v>16</v>
      </c>
      <c r="D568" s="2" t="s">
        <v>3904</v>
      </c>
      <c r="E568" s="2" t="s">
        <v>3905</v>
      </c>
      <c r="F568" s="2" t="s">
        <v>104</v>
      </c>
      <c r="G568" s="2" t="s">
        <v>105</v>
      </c>
      <c r="H568" s="2">
        <v>2014</v>
      </c>
      <c r="I568" s="2" t="s">
        <v>106</v>
      </c>
      <c r="J568" s="2" t="s">
        <v>73</v>
      </c>
      <c r="K568" s="2" t="s">
        <v>39</v>
      </c>
      <c r="L568" s="2" t="s">
        <v>62</v>
      </c>
      <c r="M568" s="2" t="s">
        <v>41</v>
      </c>
      <c r="N568" s="2" t="s">
        <v>431</v>
      </c>
      <c r="O568" s="2" t="s">
        <v>75</v>
      </c>
      <c r="P568" s="2" t="s">
        <v>44</v>
      </c>
      <c r="Q568" s="2" t="s">
        <v>363</v>
      </c>
      <c r="R568" s="2" t="s">
        <v>64</v>
      </c>
      <c r="S568" s="2" t="s">
        <v>78</v>
      </c>
      <c r="T568" s="2" t="s">
        <v>94</v>
      </c>
      <c r="U568" s="2" t="s">
        <v>132</v>
      </c>
      <c r="V568" s="2" t="s">
        <v>50</v>
      </c>
      <c r="W568" s="2" t="s">
        <v>81</v>
      </c>
      <c r="X568" s="2" t="s">
        <v>51</v>
      </c>
      <c r="Y568" s="2" t="s">
        <v>52</v>
      </c>
      <c r="Z568" s="2" t="s">
        <v>53</v>
      </c>
      <c r="AA568" s="2" t="s">
        <v>140</v>
      </c>
      <c r="AB568" s="2" t="s">
        <v>3906</v>
      </c>
      <c r="AC568" s="2" t="s">
        <v>3907</v>
      </c>
      <c r="AD568" s="6" t="s">
        <v>3908</v>
      </c>
      <c r="AE568" s="7" t="str">
        <f>HYPERLINK("https://drive.google.com/file/d/1Z_k3xkTSdLYX-CTCA88A1YjXCEUMbldJ/view?usp=drivesdk","Pooja balasaheb Gadeआपले प्रमाणपत्र")</f>
        <v>Pooja balasaheb Gadeआपले प्रमाणपत्र</v>
      </c>
      <c r="AF568" s="2" t="s">
        <v>3909</v>
      </c>
    </row>
    <row r="569" spans="1:32" ht="12.75">
      <c r="A569" s="4">
        <v>44247.525194305555</v>
      </c>
      <c r="B569" s="2" t="s">
        <v>3910</v>
      </c>
      <c r="C569" s="8">
        <v>12</v>
      </c>
      <c r="D569" s="2" t="s">
        <v>241</v>
      </c>
      <c r="E569" s="2" t="s">
        <v>3911</v>
      </c>
      <c r="F569" s="2" t="s">
        <v>72</v>
      </c>
      <c r="G569" s="2" t="s">
        <v>105</v>
      </c>
      <c r="H569" s="2">
        <v>2014</v>
      </c>
      <c r="I569" s="2" t="s">
        <v>37</v>
      </c>
      <c r="J569" s="2" t="s">
        <v>131</v>
      </c>
      <c r="K569" s="2" t="s">
        <v>39</v>
      </c>
      <c r="L569" s="2" t="s">
        <v>62</v>
      </c>
      <c r="M569" s="2" t="s">
        <v>41</v>
      </c>
      <c r="N569" s="2" t="s">
        <v>431</v>
      </c>
      <c r="O569" s="2" t="s">
        <v>75</v>
      </c>
      <c r="P569" s="2" t="s">
        <v>76</v>
      </c>
      <c r="Q569" s="2" t="s">
        <v>363</v>
      </c>
      <c r="R569" s="2" t="s">
        <v>64</v>
      </c>
      <c r="S569" s="2" t="s">
        <v>93</v>
      </c>
      <c r="T569" s="2" t="s">
        <v>79</v>
      </c>
      <c r="U569" s="2" t="s">
        <v>80</v>
      </c>
      <c r="V569" s="2" t="s">
        <v>95</v>
      </c>
      <c r="W569" s="2" t="s">
        <v>106</v>
      </c>
      <c r="X569" s="2" t="s">
        <v>51</v>
      </c>
      <c r="Y569" s="2" t="s">
        <v>52</v>
      </c>
      <c r="Z569" s="2" t="s">
        <v>96</v>
      </c>
      <c r="AA569" s="2" t="s">
        <v>123</v>
      </c>
      <c r="AB569" s="2" t="s">
        <v>3912</v>
      </c>
      <c r="AC569" s="2" t="s">
        <v>3913</v>
      </c>
      <c r="AD569" s="6" t="s">
        <v>3914</v>
      </c>
      <c r="AE569" s="7" t="str">
        <f>HYPERLINK("https://drive.google.com/file/d/16A09_-D049TI13T_IIIPPcgx7PvQcINz/view?usp=drivesdk","होआपले प्रमाणपत्र")</f>
        <v>होआपले प्रमाणपत्र</v>
      </c>
      <c r="AF569" s="2" t="s">
        <v>3915</v>
      </c>
    </row>
    <row r="570" spans="1:32" ht="12.75">
      <c r="A570" s="4">
        <v>44247.572136145835</v>
      </c>
      <c r="B570" s="2" t="s">
        <v>3916</v>
      </c>
      <c r="C570" s="8">
        <v>30</v>
      </c>
      <c r="D570" s="2" t="s">
        <v>2348</v>
      </c>
      <c r="E570" s="2" t="s">
        <v>3917</v>
      </c>
      <c r="F570" s="2" t="s">
        <v>72</v>
      </c>
      <c r="G570" s="2" t="s">
        <v>157</v>
      </c>
      <c r="H570" s="2">
        <v>2014</v>
      </c>
      <c r="I570" s="2" t="s">
        <v>37</v>
      </c>
      <c r="J570" s="2" t="s">
        <v>73</v>
      </c>
      <c r="K570" s="2" t="s">
        <v>39</v>
      </c>
      <c r="L570" s="2" t="s">
        <v>40</v>
      </c>
      <c r="M570" s="2" t="s">
        <v>41</v>
      </c>
      <c r="N570" s="2" t="s">
        <v>42</v>
      </c>
      <c r="O570" s="2" t="s">
        <v>43</v>
      </c>
      <c r="P570" s="2" t="s">
        <v>44</v>
      </c>
      <c r="Q570" s="2" t="s">
        <v>45</v>
      </c>
      <c r="R570" s="2" t="s">
        <v>81</v>
      </c>
      <c r="S570" s="2" t="s">
        <v>206</v>
      </c>
      <c r="T570" s="2" t="s">
        <v>94</v>
      </c>
      <c r="U570" s="2" t="s">
        <v>110</v>
      </c>
      <c r="V570" s="2" t="s">
        <v>50</v>
      </c>
      <c r="W570" s="2" t="s">
        <v>37</v>
      </c>
      <c r="X570" s="2" t="s">
        <v>51</v>
      </c>
      <c r="Y570" s="2" t="s">
        <v>52</v>
      </c>
      <c r="Z570" s="2" t="s">
        <v>53</v>
      </c>
      <c r="AA570" s="2" t="s">
        <v>54</v>
      </c>
      <c r="AB570" s="2" t="s">
        <v>3918</v>
      </c>
      <c r="AC570" s="2" t="s">
        <v>3919</v>
      </c>
      <c r="AD570" s="6" t="s">
        <v>3920</v>
      </c>
      <c r="AE570" s="7" t="str">
        <f>HYPERLINK("https://drive.google.com/file/d/1bpvCvMoVfnqNn6LKfyrdxckQ8LwVtvQS/view?usp=drivesdk","Englishआपले प्रमाणपत्र")</f>
        <v>Englishआपले प्रमाणपत्र</v>
      </c>
      <c r="AF570" s="2" t="s">
        <v>3921</v>
      </c>
    </row>
    <row r="571" spans="1:32" ht="12.75">
      <c r="A571" s="4">
        <v>44247.637516851857</v>
      </c>
      <c r="B571" s="2" t="s">
        <v>3922</v>
      </c>
      <c r="C571" s="8">
        <v>8</v>
      </c>
      <c r="D571" s="2" t="s">
        <v>3923</v>
      </c>
      <c r="E571" s="2" t="s">
        <v>3924</v>
      </c>
      <c r="F571" s="2" t="s">
        <v>35</v>
      </c>
      <c r="G571" s="2" t="s">
        <v>90</v>
      </c>
      <c r="H571" s="2">
        <v>2014</v>
      </c>
      <c r="I571" s="2" t="s">
        <v>37</v>
      </c>
      <c r="J571" s="2" t="s">
        <v>73</v>
      </c>
      <c r="K571" s="2" t="s">
        <v>46</v>
      </c>
      <c r="L571" s="2" t="s">
        <v>62</v>
      </c>
      <c r="M571" s="2" t="s">
        <v>74</v>
      </c>
      <c r="N571" s="2" t="s">
        <v>63</v>
      </c>
      <c r="O571" s="2" t="s">
        <v>92</v>
      </c>
      <c r="P571" s="2" t="s">
        <v>76</v>
      </c>
      <c r="Q571" s="2" t="s">
        <v>45</v>
      </c>
      <c r="R571" s="2" t="s">
        <v>64</v>
      </c>
      <c r="S571" s="2" t="s">
        <v>93</v>
      </c>
      <c r="T571" s="2" t="s">
        <v>79</v>
      </c>
      <c r="U571" s="2" t="s">
        <v>110</v>
      </c>
      <c r="V571" s="2" t="s">
        <v>95</v>
      </c>
      <c r="W571" s="2" t="s">
        <v>106</v>
      </c>
      <c r="X571" s="2" t="s">
        <v>148</v>
      </c>
      <c r="Y571" s="2" t="s">
        <v>93</v>
      </c>
      <c r="Z571" s="2" t="s">
        <v>149</v>
      </c>
      <c r="AA571" s="2" t="s">
        <v>54</v>
      </c>
      <c r="AB571" s="2" t="s">
        <v>3925</v>
      </c>
      <c r="AC571" s="2" t="s">
        <v>3926</v>
      </c>
      <c r="AD571" s="6" t="s">
        <v>3927</v>
      </c>
      <c r="AE571" s="7" t="str">
        <f>HYPERLINK("https://drive.google.com/file/d/18Wruo4CJdOc3MvoeT1HRtdILPkPEj50Z/view?usp=drivesdk","दुधवडे सुरेश रामभाऊआपले प्रमाणपत्र")</f>
        <v>दुधवडे सुरेश रामभाऊआपले प्रमाणपत्र</v>
      </c>
      <c r="AF571" s="2" t="s">
        <v>3928</v>
      </c>
    </row>
    <row r="572" spans="1:32" ht="12.75">
      <c r="A572" s="4">
        <v>44247.933843368053</v>
      </c>
      <c r="B572" s="2" t="s">
        <v>3929</v>
      </c>
      <c r="C572" s="8">
        <v>26</v>
      </c>
      <c r="D572" s="2" t="s">
        <v>3930</v>
      </c>
      <c r="E572" s="2" t="s">
        <v>3931</v>
      </c>
      <c r="F572" s="2" t="s">
        <v>72</v>
      </c>
      <c r="G572" s="2" t="s">
        <v>157</v>
      </c>
      <c r="H572" s="2">
        <v>2014</v>
      </c>
      <c r="I572" s="2" t="s">
        <v>37</v>
      </c>
      <c r="J572" s="2" t="s">
        <v>38</v>
      </c>
      <c r="K572" s="2" t="s">
        <v>39</v>
      </c>
      <c r="L572" s="2" t="s">
        <v>278</v>
      </c>
      <c r="M572" s="2" t="s">
        <v>41</v>
      </c>
      <c r="N572" s="2" t="s">
        <v>42</v>
      </c>
      <c r="O572" s="2" t="s">
        <v>43</v>
      </c>
      <c r="P572" s="2" t="s">
        <v>44</v>
      </c>
      <c r="Q572" s="2" t="s">
        <v>45</v>
      </c>
      <c r="R572" s="2" t="s">
        <v>109</v>
      </c>
      <c r="S572" s="2" t="s">
        <v>47</v>
      </c>
      <c r="T572" s="2" t="s">
        <v>121</v>
      </c>
      <c r="U572" s="2" t="s">
        <v>110</v>
      </c>
      <c r="V572" s="2" t="s">
        <v>221</v>
      </c>
      <c r="W572" s="2" t="s">
        <v>37</v>
      </c>
      <c r="X572" s="2" t="s">
        <v>82</v>
      </c>
      <c r="Y572" s="2" t="s">
        <v>122</v>
      </c>
      <c r="Z572" s="2" t="s">
        <v>53</v>
      </c>
      <c r="AA572" s="2" t="s">
        <v>54</v>
      </c>
      <c r="AB572" s="2" t="s">
        <v>3932</v>
      </c>
      <c r="AC572" s="2" t="s">
        <v>3933</v>
      </c>
      <c r="AD572" s="6" t="s">
        <v>3934</v>
      </c>
      <c r="AE572" s="7" t="str">
        <f>HYPERLINK("https://drive.google.com/file/d/1nHC6HtTsV3WAmxeUVs_yTmQiS78rWHrx/view?usp=drivesdk","ZAREKAR NIKITA SUKUMARआपले प्रमाणपत्र")</f>
        <v>ZAREKAR NIKITA SUKUMARआपले प्रमाणपत्र</v>
      </c>
      <c r="AF572" s="2" t="s">
        <v>3935</v>
      </c>
    </row>
    <row r="573" spans="1:32" ht="12.75">
      <c r="A573" s="4">
        <v>44248.421175127311</v>
      </c>
      <c r="B573" s="2" t="s">
        <v>3936</v>
      </c>
      <c r="C573" s="8">
        <v>20</v>
      </c>
      <c r="D573" s="2" t="s">
        <v>409</v>
      </c>
      <c r="E573" s="2" t="s">
        <v>3937</v>
      </c>
      <c r="F573" s="2" t="s">
        <v>180</v>
      </c>
      <c r="G573" s="2" t="s">
        <v>157</v>
      </c>
      <c r="H573" s="2">
        <v>2014</v>
      </c>
      <c r="I573" s="2" t="s">
        <v>37</v>
      </c>
      <c r="J573" s="2" t="s">
        <v>38</v>
      </c>
      <c r="K573" s="2" t="s">
        <v>39</v>
      </c>
      <c r="L573" s="2" t="s">
        <v>62</v>
      </c>
      <c r="M573" s="2" t="s">
        <v>41</v>
      </c>
      <c r="N573" s="2" t="s">
        <v>431</v>
      </c>
      <c r="O573" s="2" t="s">
        <v>43</v>
      </c>
      <c r="P573" s="2" t="s">
        <v>44</v>
      </c>
      <c r="Q573" s="2" t="s">
        <v>45</v>
      </c>
      <c r="R573" s="2" t="s">
        <v>64</v>
      </c>
      <c r="S573" s="2" t="s">
        <v>93</v>
      </c>
      <c r="T573" s="2" t="s">
        <v>94</v>
      </c>
      <c r="U573" s="2" t="s">
        <v>49</v>
      </c>
      <c r="V573" s="2" t="s">
        <v>95</v>
      </c>
      <c r="W573" s="2" t="s">
        <v>106</v>
      </c>
      <c r="X573" s="2" t="s">
        <v>189</v>
      </c>
      <c r="Y573" s="2" t="s">
        <v>93</v>
      </c>
      <c r="Z573" s="2" t="s">
        <v>53</v>
      </c>
      <c r="AA573" s="2" t="s">
        <v>140</v>
      </c>
      <c r="AB573" s="2" t="s">
        <v>3938</v>
      </c>
      <c r="AC573" s="2" t="s">
        <v>3939</v>
      </c>
      <c r="AD573" s="6" t="s">
        <v>3940</v>
      </c>
      <c r="AE573" s="7" t="str">
        <f>HYPERLINK("https://drive.google.com/file/d/1F0lnkzKcWSHvW8jIWHy7jpW0Ugfm8m_c/view?usp=drivesdk","Yesआपले प्रमाणपत्र")</f>
        <v>Yesआपले प्रमाणपत्र</v>
      </c>
      <c r="AF573" s="2" t="s">
        <v>3941</v>
      </c>
    </row>
    <row r="574" spans="1:32" ht="12.75">
      <c r="A574" s="4">
        <v>44248.428871388889</v>
      </c>
      <c r="B574" s="2" t="s">
        <v>3942</v>
      </c>
      <c r="C574" s="8">
        <v>24</v>
      </c>
      <c r="D574" s="2" t="s">
        <v>3943</v>
      </c>
      <c r="E574" s="2" t="s">
        <v>3944</v>
      </c>
      <c r="F574" s="2" t="s">
        <v>35</v>
      </c>
      <c r="G574" s="2" t="s">
        <v>157</v>
      </c>
      <c r="H574" s="2">
        <v>2014</v>
      </c>
      <c r="I574" s="2" t="s">
        <v>37</v>
      </c>
      <c r="J574" s="2" t="s">
        <v>73</v>
      </c>
      <c r="K574" s="2" t="s">
        <v>39</v>
      </c>
      <c r="L574" s="2" t="s">
        <v>40</v>
      </c>
      <c r="M574" s="2" t="s">
        <v>41</v>
      </c>
      <c r="N574" s="2" t="s">
        <v>42</v>
      </c>
      <c r="O574" s="2" t="s">
        <v>43</v>
      </c>
      <c r="P574" s="2" t="s">
        <v>76</v>
      </c>
      <c r="Q574" s="2" t="s">
        <v>363</v>
      </c>
      <c r="R574" s="2" t="s">
        <v>109</v>
      </c>
      <c r="S574" s="2" t="s">
        <v>93</v>
      </c>
      <c r="T574" s="2" t="s">
        <v>94</v>
      </c>
      <c r="U574" s="2" t="s">
        <v>49</v>
      </c>
      <c r="V574" s="2" t="s">
        <v>95</v>
      </c>
      <c r="W574" s="2" t="s">
        <v>46</v>
      </c>
      <c r="X574" s="2" t="s">
        <v>51</v>
      </c>
      <c r="Y574" s="2" t="s">
        <v>52</v>
      </c>
      <c r="Z574" s="2" t="s">
        <v>53</v>
      </c>
      <c r="AA574" s="2" t="s">
        <v>54</v>
      </c>
      <c r="AB574" s="2" t="s">
        <v>3945</v>
      </c>
      <c r="AC574" s="2" t="s">
        <v>3946</v>
      </c>
      <c r="AD574" s="6" t="s">
        <v>3947</v>
      </c>
      <c r="AE574" s="7" t="str">
        <f>HYPERLINK("https://drive.google.com/file/d/1UvMpsybOr-MAe5ie0j-fRWShpL9IPBwQ/view?usp=drivesdk","गावडे रोहिणी शिवाजीआपले प्रमाणपत्र")</f>
        <v>गावडे रोहिणी शिवाजीआपले प्रमाणपत्र</v>
      </c>
      <c r="AF574" s="2" t="s">
        <v>3948</v>
      </c>
    </row>
    <row r="575" spans="1:32" ht="12.75">
      <c r="A575" s="4">
        <v>44248.599054421298</v>
      </c>
      <c r="B575" s="2" t="s">
        <v>3949</v>
      </c>
      <c r="C575" s="8">
        <v>10</v>
      </c>
      <c r="D575" s="2" t="s">
        <v>2264</v>
      </c>
      <c r="E575" s="2" t="s">
        <v>3950</v>
      </c>
      <c r="F575" s="2" t="s">
        <v>72</v>
      </c>
      <c r="G575" s="2" t="s">
        <v>90</v>
      </c>
      <c r="H575" s="2">
        <v>2014</v>
      </c>
      <c r="I575" s="2" t="s">
        <v>106</v>
      </c>
      <c r="J575" s="2" t="s">
        <v>38</v>
      </c>
      <c r="K575" s="2" t="s">
        <v>39</v>
      </c>
      <c r="L575" s="2" t="s">
        <v>62</v>
      </c>
      <c r="M575" s="2" t="s">
        <v>165</v>
      </c>
      <c r="N575" s="2" t="s">
        <v>63</v>
      </c>
      <c r="O575" s="2" t="s">
        <v>75</v>
      </c>
      <c r="P575" s="2" t="s">
        <v>76</v>
      </c>
      <c r="Q575" s="2" t="s">
        <v>77</v>
      </c>
      <c r="R575" s="2" t="s">
        <v>64</v>
      </c>
      <c r="S575" s="2" t="s">
        <v>206</v>
      </c>
      <c r="T575" s="2" t="s">
        <v>94</v>
      </c>
      <c r="U575" s="2" t="s">
        <v>110</v>
      </c>
      <c r="V575" s="2" t="s">
        <v>50</v>
      </c>
      <c r="W575" s="2" t="s">
        <v>37</v>
      </c>
      <c r="X575" s="2" t="s">
        <v>148</v>
      </c>
      <c r="Y575" s="2" t="s">
        <v>122</v>
      </c>
      <c r="Z575" s="2" t="s">
        <v>96</v>
      </c>
      <c r="AA575" s="2" t="s">
        <v>140</v>
      </c>
      <c r="AB575" s="2" t="s">
        <v>3951</v>
      </c>
      <c r="AC575" s="2" t="s">
        <v>3952</v>
      </c>
      <c r="AD575" s="6" t="s">
        <v>3953</v>
      </c>
      <c r="AE575" s="7" t="str">
        <f>HYPERLINK("https://drive.google.com/file/d/16JRQZoSr-cr2izwAvlHf2ROmed6rjQv5/view?usp=drivesdk","Hoआपले प्रमाणपत्र")</f>
        <v>Hoआपले प्रमाणपत्र</v>
      </c>
      <c r="AF575" s="2" t="s">
        <v>3954</v>
      </c>
    </row>
    <row r="576" spans="1:32" ht="12.75">
      <c r="A576" s="4">
        <v>44248.645295902781</v>
      </c>
      <c r="B576" s="2" t="s">
        <v>3955</v>
      </c>
      <c r="C576" s="8">
        <v>40</v>
      </c>
      <c r="D576" s="2" t="s">
        <v>3956</v>
      </c>
      <c r="E576" s="2" t="s">
        <v>3957</v>
      </c>
      <c r="F576" s="2" t="s">
        <v>35</v>
      </c>
      <c r="G576" s="2" t="s">
        <v>157</v>
      </c>
      <c r="H576" s="2">
        <v>2014</v>
      </c>
      <c r="I576" s="2" t="s">
        <v>37</v>
      </c>
      <c r="J576" s="2" t="s">
        <v>38</v>
      </c>
      <c r="K576" s="2" t="s">
        <v>39</v>
      </c>
      <c r="L576" s="2" t="s">
        <v>40</v>
      </c>
      <c r="M576" s="2" t="s">
        <v>41</v>
      </c>
      <c r="N576" s="2" t="s">
        <v>42</v>
      </c>
      <c r="O576" s="2" t="s">
        <v>43</v>
      </c>
      <c r="P576" s="2" t="s">
        <v>44</v>
      </c>
      <c r="Q576" s="2" t="s">
        <v>45</v>
      </c>
      <c r="R576" s="2" t="s">
        <v>46</v>
      </c>
      <c r="S576" s="2" t="s">
        <v>47</v>
      </c>
      <c r="T576" s="2" t="s">
        <v>48</v>
      </c>
      <c r="U576" s="2" t="s">
        <v>49</v>
      </c>
      <c r="V576" s="2" t="s">
        <v>50</v>
      </c>
      <c r="W576" s="2" t="s">
        <v>37</v>
      </c>
      <c r="X576" s="2" t="s">
        <v>51</v>
      </c>
      <c r="Y576" s="2" t="s">
        <v>52</v>
      </c>
      <c r="Z576" s="2" t="s">
        <v>53</v>
      </c>
      <c r="AA576" s="2" t="s">
        <v>54</v>
      </c>
      <c r="AB576" s="2" t="s">
        <v>3958</v>
      </c>
      <c r="AC576" s="2" t="s">
        <v>3959</v>
      </c>
      <c r="AD576" s="6" t="s">
        <v>3960</v>
      </c>
      <c r="AE576" s="7" t="str">
        <f>HYPERLINK("https://drive.google.com/file/d/1pkjKpJeuUX-61xVDEHWdg6KXpF9f8K3P/view?usp=drivesdk","KAVITA DNYANESHWAR GADEKARआपले प्रमाणपत्र")</f>
        <v>KAVITA DNYANESHWAR GADEKARआपले प्रमाणपत्र</v>
      </c>
      <c r="AF576" s="2" t="s">
        <v>3961</v>
      </c>
    </row>
    <row r="577" spans="1:32" ht="12.75">
      <c r="A577" s="4">
        <v>44249.478798090277</v>
      </c>
      <c r="B577" s="2" t="s">
        <v>3962</v>
      </c>
      <c r="C577" s="8">
        <v>18</v>
      </c>
      <c r="D577" s="2" t="s">
        <v>409</v>
      </c>
      <c r="E577" s="2" t="s">
        <v>3963</v>
      </c>
      <c r="F577" s="2" t="s">
        <v>35</v>
      </c>
      <c r="G577" s="2" t="s">
        <v>90</v>
      </c>
      <c r="H577" s="2">
        <v>2014</v>
      </c>
      <c r="I577" s="2" t="s">
        <v>37</v>
      </c>
      <c r="J577" s="2" t="s">
        <v>131</v>
      </c>
      <c r="K577" s="2" t="s">
        <v>46</v>
      </c>
      <c r="L577" s="2" t="s">
        <v>62</v>
      </c>
      <c r="M577" s="2" t="s">
        <v>107</v>
      </c>
      <c r="N577" s="2" t="s">
        <v>63</v>
      </c>
      <c r="O577" s="2" t="s">
        <v>43</v>
      </c>
      <c r="P577" s="2" t="s">
        <v>44</v>
      </c>
      <c r="Q577" s="2" t="s">
        <v>45</v>
      </c>
      <c r="R577" s="2" t="s">
        <v>64</v>
      </c>
      <c r="S577" s="2" t="s">
        <v>93</v>
      </c>
      <c r="T577" s="2" t="s">
        <v>94</v>
      </c>
      <c r="U577" s="2" t="s">
        <v>132</v>
      </c>
      <c r="V577" s="2" t="s">
        <v>50</v>
      </c>
      <c r="W577" s="2" t="s">
        <v>46</v>
      </c>
      <c r="X577" s="2" t="s">
        <v>82</v>
      </c>
      <c r="Y577" s="2" t="s">
        <v>52</v>
      </c>
      <c r="Z577" s="2" t="s">
        <v>53</v>
      </c>
      <c r="AA577" s="2" t="s">
        <v>54</v>
      </c>
      <c r="AB577" s="2" t="s">
        <v>3964</v>
      </c>
      <c r="AC577" s="2" t="s">
        <v>3965</v>
      </c>
      <c r="AD577" s="6" t="s">
        <v>3966</v>
      </c>
      <c r="AE577" s="7" t="str">
        <f>HYPERLINK("https://drive.google.com/file/d/1dCCdPCuJD__-3pTFSHd6vPp7ZEsA8ZxO/view?usp=drivesdk","Yesआपले प्रमाणपत्र")</f>
        <v>Yesआपले प्रमाणपत्र</v>
      </c>
      <c r="AF577" s="2" t="s">
        <v>3967</v>
      </c>
    </row>
    <row r="578" spans="1:32" ht="12.75">
      <c r="A578" s="4">
        <v>44249.49172474537</v>
      </c>
      <c r="B578" s="2" t="s">
        <v>3968</v>
      </c>
      <c r="C578" s="8">
        <v>26</v>
      </c>
      <c r="D578" s="2" t="s">
        <v>409</v>
      </c>
      <c r="E578" s="2" t="s">
        <v>3969</v>
      </c>
      <c r="F578" s="2" t="s">
        <v>104</v>
      </c>
      <c r="G578" s="2" t="s">
        <v>90</v>
      </c>
      <c r="H578" s="2">
        <v>2014</v>
      </c>
      <c r="I578" s="2" t="s">
        <v>37</v>
      </c>
      <c r="J578" s="2" t="s">
        <v>38</v>
      </c>
      <c r="K578" s="2" t="s">
        <v>39</v>
      </c>
      <c r="L578" s="2" t="s">
        <v>278</v>
      </c>
      <c r="M578" s="2" t="s">
        <v>41</v>
      </c>
      <c r="N578" s="2" t="s">
        <v>42</v>
      </c>
      <c r="O578" s="2" t="s">
        <v>43</v>
      </c>
      <c r="P578" s="2" t="s">
        <v>44</v>
      </c>
      <c r="Q578" s="2" t="s">
        <v>45</v>
      </c>
      <c r="R578" s="2" t="s">
        <v>109</v>
      </c>
      <c r="S578" s="2" t="s">
        <v>47</v>
      </c>
      <c r="T578" s="2" t="s">
        <v>94</v>
      </c>
      <c r="U578" s="2" t="s">
        <v>49</v>
      </c>
      <c r="V578" s="2" t="s">
        <v>221</v>
      </c>
      <c r="W578" s="2" t="s">
        <v>37</v>
      </c>
      <c r="X578" s="2" t="s">
        <v>148</v>
      </c>
      <c r="Y578" s="2" t="s">
        <v>122</v>
      </c>
      <c r="Z578" s="2" t="s">
        <v>53</v>
      </c>
      <c r="AA578" s="2" t="s">
        <v>123</v>
      </c>
      <c r="AB578" s="2" t="s">
        <v>3970</v>
      </c>
      <c r="AC578" s="2" t="s">
        <v>3971</v>
      </c>
      <c r="AD578" s="6" t="s">
        <v>3972</v>
      </c>
      <c r="AE578" s="7" t="str">
        <f>HYPERLINK("https://drive.google.com/file/d/1HwcTo__VWU8AoU0Oc8pVE6bEty0371vn/view?usp=drivesdk","Yesआपले प्रमाणपत्र")</f>
        <v>Yesआपले प्रमाणपत्र</v>
      </c>
      <c r="AF578" s="2" t="s">
        <v>3973</v>
      </c>
    </row>
    <row r="579" spans="1:32" ht="12.75">
      <c r="A579" s="4">
        <v>44249.493413275464</v>
      </c>
      <c r="B579" s="2" t="s">
        <v>3974</v>
      </c>
      <c r="C579" s="8">
        <v>24</v>
      </c>
      <c r="D579" s="2" t="s">
        <v>3975</v>
      </c>
      <c r="E579" s="2" t="s">
        <v>3976</v>
      </c>
      <c r="F579" s="2" t="s">
        <v>180</v>
      </c>
      <c r="G579" s="2" t="s">
        <v>157</v>
      </c>
      <c r="H579" s="2">
        <v>2014</v>
      </c>
      <c r="I579" s="2" t="s">
        <v>37</v>
      </c>
      <c r="J579" s="2" t="s">
        <v>38</v>
      </c>
      <c r="K579" s="2" t="s">
        <v>39</v>
      </c>
      <c r="L579" s="2" t="s">
        <v>278</v>
      </c>
      <c r="M579" s="2" t="s">
        <v>41</v>
      </c>
      <c r="N579" s="2" t="s">
        <v>42</v>
      </c>
      <c r="O579" s="2" t="s">
        <v>43</v>
      </c>
      <c r="P579" s="2" t="s">
        <v>44</v>
      </c>
      <c r="Q579" s="2" t="s">
        <v>45</v>
      </c>
      <c r="R579" s="2" t="s">
        <v>109</v>
      </c>
      <c r="S579" s="2" t="s">
        <v>47</v>
      </c>
      <c r="T579" s="2" t="s">
        <v>94</v>
      </c>
      <c r="U579" s="2" t="s">
        <v>110</v>
      </c>
      <c r="V579" s="2" t="s">
        <v>221</v>
      </c>
      <c r="W579" s="2" t="s">
        <v>37</v>
      </c>
      <c r="X579" s="2" t="s">
        <v>82</v>
      </c>
      <c r="Y579" s="2" t="s">
        <v>122</v>
      </c>
      <c r="Z579" s="2" t="s">
        <v>53</v>
      </c>
      <c r="AA579" s="2" t="s">
        <v>123</v>
      </c>
      <c r="AB579" s="2" t="s">
        <v>3977</v>
      </c>
      <c r="AC579" s="2" t="s">
        <v>3978</v>
      </c>
      <c r="AD579" s="6" t="s">
        <v>3979</v>
      </c>
      <c r="AE579" s="7" t="str">
        <f>HYPERLINK("https://drive.google.com/file/d/1NZJ6jDRpwIt_m5zGESi2d8DXw92SJIY7/view?usp=drivesdk","भांड अजित सुभाषआपले प्रमाणपत्र")</f>
        <v>भांड अजित सुभाषआपले प्रमाणपत्र</v>
      </c>
      <c r="AF579" s="2" t="s">
        <v>3980</v>
      </c>
    </row>
    <row r="580" spans="1:32" ht="12.75">
      <c r="A580" s="4">
        <v>44249.543680358795</v>
      </c>
      <c r="B580" s="2" t="s">
        <v>3981</v>
      </c>
      <c r="C580" s="8">
        <v>20</v>
      </c>
      <c r="D580" s="2" t="s">
        <v>3982</v>
      </c>
      <c r="E580" s="2" t="s">
        <v>3983</v>
      </c>
      <c r="F580" s="2" t="s">
        <v>35</v>
      </c>
      <c r="G580" s="2" t="s">
        <v>90</v>
      </c>
      <c r="H580" s="2">
        <v>2014</v>
      </c>
      <c r="I580" s="2" t="s">
        <v>37</v>
      </c>
      <c r="J580" s="2" t="s">
        <v>131</v>
      </c>
      <c r="K580" s="2" t="s">
        <v>39</v>
      </c>
      <c r="L580" s="2" t="s">
        <v>62</v>
      </c>
      <c r="M580" s="2" t="s">
        <v>107</v>
      </c>
      <c r="N580" s="2" t="s">
        <v>63</v>
      </c>
      <c r="O580" s="2" t="s">
        <v>43</v>
      </c>
      <c r="P580" s="2" t="s">
        <v>44</v>
      </c>
      <c r="Q580" s="2" t="s">
        <v>45</v>
      </c>
      <c r="R580" s="2" t="s">
        <v>64</v>
      </c>
      <c r="S580" s="2" t="s">
        <v>78</v>
      </c>
      <c r="T580" s="2" t="s">
        <v>94</v>
      </c>
      <c r="U580" s="2" t="s">
        <v>132</v>
      </c>
      <c r="V580" s="2" t="s">
        <v>50</v>
      </c>
      <c r="W580" s="2" t="s">
        <v>46</v>
      </c>
      <c r="X580" s="2" t="s">
        <v>82</v>
      </c>
      <c r="Y580" s="2" t="s">
        <v>52</v>
      </c>
      <c r="Z580" s="2" t="s">
        <v>53</v>
      </c>
      <c r="AA580" s="2" t="s">
        <v>54</v>
      </c>
      <c r="AB580" s="2" t="s">
        <v>3984</v>
      </c>
      <c r="AC580" s="2" t="s">
        <v>3985</v>
      </c>
      <c r="AD580" s="6" t="s">
        <v>3986</v>
      </c>
      <c r="AE580" s="7" t="str">
        <f>HYPERLINK("https://drive.google.com/file/d/11g32uS_g34sYdJ6-2mYKRmS8Bo7cPA0E/view?usp=drivesdk","Snehalata Ashok Thitameआपले प्रमाणपत्र")</f>
        <v>Snehalata Ashok Thitameआपले प्रमाणपत्र</v>
      </c>
      <c r="AF580" s="2" t="s">
        <v>3987</v>
      </c>
    </row>
    <row r="581" spans="1:32" ht="12.75">
      <c r="A581" s="4">
        <v>44249.571955150459</v>
      </c>
      <c r="B581" s="2" t="s">
        <v>3988</v>
      </c>
      <c r="C581" s="8">
        <v>40</v>
      </c>
      <c r="D581" s="2" t="s">
        <v>3989</v>
      </c>
      <c r="E581" s="2" t="s">
        <v>3990</v>
      </c>
      <c r="F581" s="2" t="s">
        <v>180</v>
      </c>
      <c r="G581" s="2" t="s">
        <v>157</v>
      </c>
      <c r="H581" s="2">
        <v>2014</v>
      </c>
      <c r="I581" s="2" t="s">
        <v>37</v>
      </c>
      <c r="J581" s="2" t="s">
        <v>38</v>
      </c>
      <c r="K581" s="2" t="s">
        <v>39</v>
      </c>
      <c r="L581" s="2" t="s">
        <v>40</v>
      </c>
      <c r="M581" s="2" t="s">
        <v>41</v>
      </c>
      <c r="N581" s="2" t="s">
        <v>42</v>
      </c>
      <c r="O581" s="2" t="s">
        <v>43</v>
      </c>
      <c r="P581" s="2" t="s">
        <v>44</v>
      </c>
      <c r="Q581" s="2" t="s">
        <v>45</v>
      </c>
      <c r="R581" s="2" t="s">
        <v>46</v>
      </c>
      <c r="S581" s="2" t="s">
        <v>47</v>
      </c>
      <c r="T581" s="2" t="s">
        <v>48</v>
      </c>
      <c r="U581" s="2" t="s">
        <v>49</v>
      </c>
      <c r="V581" s="2" t="s">
        <v>50</v>
      </c>
      <c r="W581" s="2" t="s">
        <v>37</v>
      </c>
      <c r="X581" s="2" t="s">
        <v>51</v>
      </c>
      <c r="Y581" s="2" t="s">
        <v>52</v>
      </c>
      <c r="Z581" s="2" t="s">
        <v>53</v>
      </c>
      <c r="AA581" s="2" t="s">
        <v>54</v>
      </c>
      <c r="AB581" s="2" t="s">
        <v>3991</v>
      </c>
      <c r="AC581" s="2" t="s">
        <v>3992</v>
      </c>
      <c r="AD581" s="6" t="s">
        <v>3993</v>
      </c>
      <c r="AE581" s="7" t="str">
        <f>HYPERLINK("https://drive.google.com/file/d/1EBHwldY7PjNw972hvMD9B2ZjFV6uSVI4/view?usp=drivesdk","Dange priyanka kailasआपले प्रमाणपत्र")</f>
        <v>Dange priyanka kailasआपले प्रमाणपत्र</v>
      </c>
      <c r="AF581" s="2" t="s">
        <v>3994</v>
      </c>
    </row>
    <row r="582" spans="1:32" ht="12.75">
      <c r="A582" s="4">
        <v>44249.572479699069</v>
      </c>
      <c r="B582" s="2" t="s">
        <v>3995</v>
      </c>
      <c r="C582" s="8">
        <v>40</v>
      </c>
      <c r="D582" s="2" t="s">
        <v>3996</v>
      </c>
      <c r="E582" s="2" t="s">
        <v>3997</v>
      </c>
      <c r="F582" s="2" t="s">
        <v>72</v>
      </c>
      <c r="G582" s="2" t="s">
        <v>157</v>
      </c>
      <c r="H582" s="2">
        <v>2014</v>
      </c>
      <c r="I582" s="2" t="s">
        <v>37</v>
      </c>
      <c r="J582" s="2" t="s">
        <v>38</v>
      </c>
      <c r="K582" s="2" t="s">
        <v>39</v>
      </c>
      <c r="L582" s="2" t="s">
        <v>40</v>
      </c>
      <c r="M582" s="2" t="s">
        <v>41</v>
      </c>
      <c r="N582" s="2" t="s">
        <v>42</v>
      </c>
      <c r="O582" s="2" t="s">
        <v>43</v>
      </c>
      <c r="P582" s="2" t="s">
        <v>44</v>
      </c>
      <c r="Q582" s="2" t="s">
        <v>45</v>
      </c>
      <c r="R582" s="2" t="s">
        <v>46</v>
      </c>
      <c r="S582" s="2" t="s">
        <v>47</v>
      </c>
      <c r="T582" s="2" t="s">
        <v>48</v>
      </c>
      <c r="U582" s="2" t="s">
        <v>49</v>
      </c>
      <c r="V582" s="2" t="s">
        <v>50</v>
      </c>
      <c r="W582" s="2" t="s">
        <v>37</v>
      </c>
      <c r="X582" s="2" t="s">
        <v>51</v>
      </c>
      <c r="Y582" s="2" t="s">
        <v>52</v>
      </c>
      <c r="Z582" s="2" t="s">
        <v>53</v>
      </c>
      <c r="AA582" s="2" t="s">
        <v>54</v>
      </c>
      <c r="AB582" s="2" t="s">
        <v>3998</v>
      </c>
      <c r="AC582" s="2" t="s">
        <v>3999</v>
      </c>
      <c r="AD582" s="6" t="s">
        <v>4000</v>
      </c>
      <c r="AE582" s="7" t="str">
        <f>HYPERLINK("https://drive.google.com/file/d/1dHNV2jSNrlWaBBbSB5JLPDROZZ9mXj6S/view?usp=drivesdk","फैजीन मुश्ताक शेख आपले प्रमाणपत्र")</f>
        <v>फैजीन मुश्ताक शेख आपले प्रमाणपत्र</v>
      </c>
      <c r="AF582" s="2" t="s">
        <v>4001</v>
      </c>
    </row>
    <row r="583" spans="1:32" ht="12.75">
      <c r="A583" s="4">
        <v>44249.630587662032</v>
      </c>
      <c r="B583" s="2" t="s">
        <v>4002</v>
      </c>
      <c r="C583" s="8">
        <v>14</v>
      </c>
      <c r="D583" s="2" t="s">
        <v>4003</v>
      </c>
      <c r="E583" s="2" t="s">
        <v>4004</v>
      </c>
      <c r="F583" s="2" t="s">
        <v>104</v>
      </c>
      <c r="G583" s="2" t="s">
        <v>90</v>
      </c>
      <c r="H583" s="2">
        <v>2014</v>
      </c>
      <c r="I583" s="2" t="s">
        <v>46</v>
      </c>
      <c r="J583" s="2" t="s">
        <v>73</v>
      </c>
      <c r="K583" s="2" t="s">
        <v>39</v>
      </c>
      <c r="L583" s="2" t="s">
        <v>62</v>
      </c>
      <c r="M583" s="2" t="s">
        <v>107</v>
      </c>
      <c r="N583" s="2" t="s">
        <v>63</v>
      </c>
      <c r="O583" s="2" t="s">
        <v>43</v>
      </c>
      <c r="P583" s="2" t="s">
        <v>76</v>
      </c>
      <c r="Q583" s="2" t="s">
        <v>45</v>
      </c>
      <c r="R583" s="2" t="s">
        <v>64</v>
      </c>
      <c r="S583" s="2" t="s">
        <v>78</v>
      </c>
      <c r="T583" s="2" t="s">
        <v>79</v>
      </c>
      <c r="U583" s="2" t="s">
        <v>110</v>
      </c>
      <c r="V583" s="2" t="s">
        <v>50</v>
      </c>
      <c r="W583" s="2" t="s">
        <v>106</v>
      </c>
      <c r="X583" s="2" t="s">
        <v>148</v>
      </c>
      <c r="Y583" s="2" t="s">
        <v>93</v>
      </c>
      <c r="Z583" s="2" t="s">
        <v>53</v>
      </c>
      <c r="AA583" s="2" t="s">
        <v>54</v>
      </c>
      <c r="AB583" s="2" t="s">
        <v>4005</v>
      </c>
      <c r="AC583" s="2" t="s">
        <v>4006</v>
      </c>
      <c r="AD583" s="6" t="s">
        <v>4007</v>
      </c>
      <c r="AE583" s="7" t="str">
        <f>HYPERLINK("https://drive.google.com/file/d/1mUgdY7PwySbFLxdMFF_ccCHZOp0amsVm/view?usp=drivesdk","रोहीत सुनिल कुलकर्णीआपले प्रमाणपत्र")</f>
        <v>रोहीत सुनिल कुलकर्णीआपले प्रमाणपत्र</v>
      </c>
      <c r="AF583" s="2" t="s">
        <v>4008</v>
      </c>
    </row>
    <row r="584" spans="1:32" ht="12.75">
      <c r="A584" s="4">
        <v>44249.668946111109</v>
      </c>
      <c r="B584" s="2" t="s">
        <v>4009</v>
      </c>
      <c r="C584" s="8">
        <v>12</v>
      </c>
      <c r="D584" s="2" t="s">
        <v>4010</v>
      </c>
      <c r="E584" s="2" t="s">
        <v>4011</v>
      </c>
      <c r="F584" s="2" t="s">
        <v>180</v>
      </c>
      <c r="G584" s="2" t="s">
        <v>90</v>
      </c>
      <c r="H584" s="2">
        <v>2014</v>
      </c>
      <c r="I584" s="2" t="s">
        <v>81</v>
      </c>
      <c r="J584" s="2" t="s">
        <v>38</v>
      </c>
      <c r="K584" s="2" t="s">
        <v>81</v>
      </c>
      <c r="L584" s="2" t="s">
        <v>62</v>
      </c>
      <c r="M584" s="2" t="s">
        <v>107</v>
      </c>
      <c r="N584" s="2" t="s">
        <v>108</v>
      </c>
      <c r="O584" s="2" t="s">
        <v>92</v>
      </c>
      <c r="P584" s="2" t="s">
        <v>76</v>
      </c>
      <c r="Q584" s="2" t="s">
        <v>166</v>
      </c>
      <c r="R584" s="2" t="s">
        <v>64</v>
      </c>
      <c r="S584" s="2" t="s">
        <v>206</v>
      </c>
      <c r="T584" s="2" t="s">
        <v>79</v>
      </c>
      <c r="U584" s="2" t="s">
        <v>49</v>
      </c>
      <c r="V584" s="2" t="s">
        <v>95</v>
      </c>
      <c r="W584" s="2" t="s">
        <v>46</v>
      </c>
      <c r="X584" s="2" t="s">
        <v>51</v>
      </c>
      <c r="Y584" s="2" t="s">
        <v>52</v>
      </c>
      <c r="Z584" s="2" t="s">
        <v>111</v>
      </c>
      <c r="AA584" s="2" t="s">
        <v>54</v>
      </c>
      <c r="AB584" s="2" t="s">
        <v>4012</v>
      </c>
      <c r="AC584" s="2" t="s">
        <v>4013</v>
      </c>
      <c r="AD584" s="6" t="s">
        <v>4014</v>
      </c>
      <c r="AE584" s="7" t="str">
        <f>HYPERLINK("https://drive.google.com/file/d/1lEvOlnjw_p67grpriFBbjx47mLuEY7uk/view?usp=drivesdk","काळे सुप्रिया शिवाजीआपले प्रमाणपत्र")</f>
        <v>काळे सुप्रिया शिवाजीआपले प्रमाणपत्र</v>
      </c>
      <c r="AF584" s="2" t="s">
        <v>4015</v>
      </c>
    </row>
    <row r="585" spans="1:32" ht="12.75">
      <c r="A585" s="4">
        <v>44249.757320405093</v>
      </c>
      <c r="B585" s="2" t="s">
        <v>4016</v>
      </c>
      <c r="C585" s="8">
        <v>16</v>
      </c>
      <c r="D585" s="2" t="s">
        <v>2264</v>
      </c>
      <c r="E585" s="2" t="s">
        <v>3950</v>
      </c>
      <c r="F585" s="2" t="s">
        <v>72</v>
      </c>
      <c r="G585" s="2" t="s">
        <v>90</v>
      </c>
      <c r="H585" s="2">
        <v>2014</v>
      </c>
      <c r="I585" s="2" t="s">
        <v>46</v>
      </c>
      <c r="J585" s="2" t="s">
        <v>38</v>
      </c>
      <c r="K585" s="2" t="s">
        <v>39</v>
      </c>
      <c r="L585" s="2" t="s">
        <v>62</v>
      </c>
      <c r="M585" s="2" t="s">
        <v>165</v>
      </c>
      <c r="N585" s="2" t="s">
        <v>108</v>
      </c>
      <c r="O585" s="2" t="s">
        <v>75</v>
      </c>
      <c r="P585" s="2" t="s">
        <v>44</v>
      </c>
      <c r="Q585" s="2" t="s">
        <v>77</v>
      </c>
      <c r="R585" s="2" t="s">
        <v>46</v>
      </c>
      <c r="S585" s="2" t="s">
        <v>47</v>
      </c>
      <c r="T585" s="2" t="s">
        <v>121</v>
      </c>
      <c r="U585" s="2" t="s">
        <v>80</v>
      </c>
      <c r="V585" s="2" t="s">
        <v>50</v>
      </c>
      <c r="W585" s="2" t="s">
        <v>46</v>
      </c>
      <c r="X585" s="2" t="s">
        <v>148</v>
      </c>
      <c r="Y585" s="2" t="s">
        <v>122</v>
      </c>
      <c r="Z585" s="2" t="s">
        <v>53</v>
      </c>
      <c r="AA585" s="2" t="s">
        <v>140</v>
      </c>
      <c r="AB585" s="2" t="s">
        <v>4017</v>
      </c>
      <c r="AC585" s="2" t="s">
        <v>4018</v>
      </c>
      <c r="AD585" s="6" t="s">
        <v>4019</v>
      </c>
      <c r="AE585" s="7" t="str">
        <f>HYPERLINK("https://drive.google.com/file/d/1vPRRg04sY07qsfKyvqSAvflH1Igglh6T/view?usp=drivesdk","Hoआपले प्रमाणपत्र")</f>
        <v>Hoआपले प्रमाणपत्र</v>
      </c>
      <c r="AF585" s="2" t="s">
        <v>4020</v>
      </c>
    </row>
    <row r="586" spans="1:32" ht="12.75">
      <c r="A586" s="4">
        <v>44249.801348333334</v>
      </c>
      <c r="B586" s="2" t="s">
        <v>4021</v>
      </c>
      <c r="C586" s="8">
        <v>14</v>
      </c>
      <c r="D586" s="2" t="s">
        <v>4022</v>
      </c>
      <c r="E586" s="2" t="s">
        <v>2533</v>
      </c>
      <c r="F586" s="2" t="s">
        <v>72</v>
      </c>
      <c r="G586" s="2" t="s">
        <v>90</v>
      </c>
      <c r="H586" s="2">
        <v>2014</v>
      </c>
      <c r="I586" s="2" t="s">
        <v>46</v>
      </c>
      <c r="J586" s="2" t="s">
        <v>38</v>
      </c>
      <c r="K586" s="2" t="s">
        <v>81</v>
      </c>
      <c r="L586" s="2" t="s">
        <v>62</v>
      </c>
      <c r="M586" s="2" t="s">
        <v>107</v>
      </c>
      <c r="N586" s="2" t="s">
        <v>108</v>
      </c>
      <c r="O586" s="2" t="s">
        <v>75</v>
      </c>
      <c r="P586" s="2" t="s">
        <v>44</v>
      </c>
      <c r="Q586" s="2" t="s">
        <v>77</v>
      </c>
      <c r="R586" s="2" t="s">
        <v>109</v>
      </c>
      <c r="S586" s="2" t="s">
        <v>47</v>
      </c>
      <c r="T586" s="2" t="s">
        <v>121</v>
      </c>
      <c r="U586" s="2" t="s">
        <v>49</v>
      </c>
      <c r="V586" s="2" t="s">
        <v>50</v>
      </c>
      <c r="W586" s="2" t="s">
        <v>46</v>
      </c>
      <c r="X586" s="2" t="s">
        <v>148</v>
      </c>
      <c r="Y586" s="2" t="s">
        <v>122</v>
      </c>
      <c r="Z586" s="2" t="s">
        <v>96</v>
      </c>
      <c r="AA586" s="2" t="s">
        <v>54</v>
      </c>
      <c r="AB586" s="2" t="s">
        <v>4023</v>
      </c>
      <c r="AC586" s="2" t="s">
        <v>4024</v>
      </c>
      <c r="AD586" s="6" t="s">
        <v>4025</v>
      </c>
      <c r="AE586" s="7" t="str">
        <f>HYPERLINK("https://drive.google.com/file/d/1fGstpI-KU8IZtOsYfVVkpapA2yGyfmu8/view?usp=drivesdk","शिंदे वेदिता सुधाकरआपले प्रमाणपत्र")</f>
        <v>शिंदे वेदिता सुधाकरआपले प्रमाणपत्र</v>
      </c>
      <c r="AF586" s="2" t="s">
        <v>4026</v>
      </c>
    </row>
    <row r="587" spans="1:32" ht="12.75">
      <c r="A587" s="4">
        <v>44249.924848865739</v>
      </c>
      <c r="B587" s="2" t="s">
        <v>4027</v>
      </c>
      <c r="C587" s="8">
        <v>26</v>
      </c>
      <c r="D587" s="2" t="s">
        <v>4028</v>
      </c>
      <c r="E587" s="2" t="s">
        <v>4029</v>
      </c>
      <c r="F587" s="2" t="s">
        <v>180</v>
      </c>
      <c r="G587" s="2" t="s">
        <v>157</v>
      </c>
      <c r="H587" s="2">
        <v>2014</v>
      </c>
      <c r="I587" s="2" t="s">
        <v>37</v>
      </c>
      <c r="J587" s="2" t="s">
        <v>38</v>
      </c>
      <c r="K587" s="2" t="s">
        <v>39</v>
      </c>
      <c r="L587" s="2" t="s">
        <v>40</v>
      </c>
      <c r="M587" s="2" t="s">
        <v>41</v>
      </c>
      <c r="N587" s="2" t="s">
        <v>63</v>
      </c>
      <c r="O587" s="2" t="s">
        <v>92</v>
      </c>
      <c r="P587" s="2" t="s">
        <v>44</v>
      </c>
      <c r="Q587" s="2" t="s">
        <v>166</v>
      </c>
      <c r="R587" s="2" t="s">
        <v>64</v>
      </c>
      <c r="S587" s="2" t="s">
        <v>78</v>
      </c>
      <c r="T587" s="2" t="s">
        <v>48</v>
      </c>
      <c r="U587" s="2" t="s">
        <v>49</v>
      </c>
      <c r="V587" s="2" t="s">
        <v>50</v>
      </c>
      <c r="W587" s="2" t="s">
        <v>37</v>
      </c>
      <c r="X587" s="2" t="s">
        <v>189</v>
      </c>
      <c r="Y587" s="2" t="s">
        <v>122</v>
      </c>
      <c r="Z587" s="2" t="s">
        <v>53</v>
      </c>
      <c r="AA587" s="2" t="s">
        <v>54</v>
      </c>
      <c r="AB587" s="2" t="s">
        <v>4030</v>
      </c>
      <c r="AC587" s="2" t="s">
        <v>4031</v>
      </c>
      <c r="AD587" s="6" t="s">
        <v>4032</v>
      </c>
      <c r="AE587" s="7" t="str">
        <f>HYPERLINK("https://drive.google.com/file/d/1DKvnA7IE_zP04wbcSAS6XHpnoAO8jDq3/view?usp=drivesdk","विखे प्रिया सोपानआपले प्रमाणपत्र")</f>
        <v>विखे प्रिया सोपानआपले प्रमाणपत्र</v>
      </c>
      <c r="AF587" s="2" t="s">
        <v>4033</v>
      </c>
    </row>
    <row r="588" spans="1:32" ht="12.75">
      <c r="A588" s="4">
        <v>44249.946904930555</v>
      </c>
      <c r="B588" s="2" t="s">
        <v>4034</v>
      </c>
      <c r="C588" s="8">
        <v>8</v>
      </c>
      <c r="D588" s="2" t="s">
        <v>4035</v>
      </c>
      <c r="E588" s="2" t="s">
        <v>4036</v>
      </c>
      <c r="F588" s="2" t="s">
        <v>72</v>
      </c>
      <c r="G588" s="2" t="s">
        <v>157</v>
      </c>
      <c r="H588" s="2">
        <v>2014</v>
      </c>
      <c r="I588" s="2" t="s">
        <v>46</v>
      </c>
      <c r="J588" s="2" t="s">
        <v>73</v>
      </c>
      <c r="K588" s="2" t="s">
        <v>39</v>
      </c>
      <c r="L588" s="2" t="s">
        <v>91</v>
      </c>
      <c r="M588" s="2" t="s">
        <v>41</v>
      </c>
      <c r="N588" s="2" t="s">
        <v>63</v>
      </c>
      <c r="O588" s="2" t="s">
        <v>43</v>
      </c>
      <c r="P588" s="2" t="s">
        <v>76</v>
      </c>
      <c r="Q588" s="2" t="s">
        <v>363</v>
      </c>
      <c r="R588" s="2" t="s">
        <v>64</v>
      </c>
      <c r="S588" s="2" t="s">
        <v>93</v>
      </c>
      <c r="T588" s="2" t="s">
        <v>79</v>
      </c>
      <c r="U588" s="2" t="s">
        <v>110</v>
      </c>
      <c r="V588" s="2" t="s">
        <v>95</v>
      </c>
      <c r="W588" s="2" t="s">
        <v>46</v>
      </c>
      <c r="X588" s="2" t="s">
        <v>148</v>
      </c>
      <c r="Y588" s="2" t="s">
        <v>122</v>
      </c>
      <c r="Z588" s="2" t="s">
        <v>149</v>
      </c>
      <c r="AA588" s="2" t="s">
        <v>123</v>
      </c>
      <c r="AB588" s="2" t="s">
        <v>4037</v>
      </c>
      <c r="AC588" s="2" t="s">
        <v>4038</v>
      </c>
      <c r="AD588" s="6" t="s">
        <v>4039</v>
      </c>
      <c r="AE588" s="7" t="str">
        <f>HYPERLINK("https://drive.google.com/file/d/1_wtZKEbH_Rqqw5M8CxAYQ1Toxj5CNC-h/view?usp=drivesdk","Antre Kalyani Sanjayआपले प्रमाणपत्र")</f>
        <v>Antre Kalyani Sanjayआपले प्रमाणपत्र</v>
      </c>
      <c r="AF588" s="2" t="s">
        <v>4040</v>
      </c>
    </row>
    <row r="589" spans="1:32" ht="12.75">
      <c r="A589" s="4">
        <v>44249.982789259258</v>
      </c>
      <c r="B589" s="2" t="s">
        <v>4041</v>
      </c>
      <c r="C589" s="8">
        <v>24</v>
      </c>
      <c r="D589" s="2" t="s">
        <v>4042</v>
      </c>
      <c r="E589" s="2" t="s">
        <v>4043</v>
      </c>
      <c r="F589" s="2" t="s">
        <v>180</v>
      </c>
      <c r="G589" s="2" t="s">
        <v>105</v>
      </c>
      <c r="H589" s="2">
        <v>2014</v>
      </c>
      <c r="I589" s="2" t="s">
        <v>37</v>
      </c>
      <c r="J589" s="2" t="s">
        <v>38</v>
      </c>
      <c r="K589" s="2" t="s">
        <v>39</v>
      </c>
      <c r="L589" s="2" t="s">
        <v>91</v>
      </c>
      <c r="M589" s="2" t="s">
        <v>74</v>
      </c>
      <c r="N589" s="2" t="s">
        <v>108</v>
      </c>
      <c r="O589" s="2" t="s">
        <v>43</v>
      </c>
      <c r="P589" s="2" t="s">
        <v>44</v>
      </c>
      <c r="Q589" s="2" t="s">
        <v>363</v>
      </c>
      <c r="R589" s="2" t="s">
        <v>64</v>
      </c>
      <c r="S589" s="2" t="s">
        <v>47</v>
      </c>
      <c r="T589" s="2" t="s">
        <v>94</v>
      </c>
      <c r="U589" s="2" t="s">
        <v>49</v>
      </c>
      <c r="V589" s="2" t="s">
        <v>95</v>
      </c>
      <c r="W589" s="2" t="s">
        <v>37</v>
      </c>
      <c r="X589" s="2" t="s">
        <v>82</v>
      </c>
      <c r="Y589" s="2" t="s">
        <v>52</v>
      </c>
      <c r="Z589" s="2" t="s">
        <v>53</v>
      </c>
      <c r="AA589" s="2" t="s">
        <v>54</v>
      </c>
      <c r="AB589" s="2" t="s">
        <v>4044</v>
      </c>
      <c r="AC589" s="2" t="s">
        <v>4045</v>
      </c>
      <c r="AD589" s="6" t="s">
        <v>4046</v>
      </c>
      <c r="AE589" s="7" t="str">
        <f>HYPERLINK("https://drive.google.com/file/d/1k2wQEwtKtvOdydk-3Z9Q0J6SwGcejMfQ/view?usp=drivesdk","मला प्रमाणपत्र  हवे आहेआपले प्रमाणपत्र")</f>
        <v>मला प्रमाणपत्र  हवे आहेआपले प्रमाणपत्र</v>
      </c>
      <c r="AF589" s="2" t="s">
        <v>4047</v>
      </c>
    </row>
    <row r="590" spans="1:32" ht="12.75">
      <c r="A590" s="4">
        <v>44250.480658067128</v>
      </c>
      <c r="B590" s="2" t="s">
        <v>4048</v>
      </c>
      <c r="C590" s="8">
        <v>18</v>
      </c>
      <c r="D590" s="2" t="s">
        <v>4049</v>
      </c>
      <c r="E590" s="2" t="s">
        <v>4050</v>
      </c>
      <c r="F590" s="2" t="s">
        <v>72</v>
      </c>
      <c r="G590" s="2" t="s">
        <v>90</v>
      </c>
      <c r="H590" s="2">
        <v>2014</v>
      </c>
      <c r="I590" s="2" t="s">
        <v>46</v>
      </c>
      <c r="J590" s="2" t="s">
        <v>38</v>
      </c>
      <c r="K590" s="2" t="s">
        <v>39</v>
      </c>
      <c r="L590" s="2" t="s">
        <v>62</v>
      </c>
      <c r="M590" s="2" t="s">
        <v>107</v>
      </c>
      <c r="N590" s="2" t="s">
        <v>42</v>
      </c>
      <c r="O590" s="2" t="s">
        <v>75</v>
      </c>
      <c r="P590" s="2" t="s">
        <v>44</v>
      </c>
      <c r="Q590" s="2" t="s">
        <v>363</v>
      </c>
      <c r="R590" s="2" t="s">
        <v>109</v>
      </c>
      <c r="S590" s="2" t="s">
        <v>47</v>
      </c>
      <c r="T590" s="2" t="s">
        <v>121</v>
      </c>
      <c r="U590" s="2" t="s">
        <v>49</v>
      </c>
      <c r="V590" s="2" t="s">
        <v>50</v>
      </c>
      <c r="W590" s="2" t="s">
        <v>46</v>
      </c>
      <c r="X590" s="2" t="s">
        <v>148</v>
      </c>
      <c r="Y590" s="2" t="s">
        <v>122</v>
      </c>
      <c r="Z590" s="2" t="s">
        <v>53</v>
      </c>
      <c r="AA590" s="2" t="s">
        <v>140</v>
      </c>
      <c r="AB590" s="2" t="s">
        <v>4051</v>
      </c>
      <c r="AC590" s="2" t="s">
        <v>4052</v>
      </c>
      <c r="AD590" s="6" t="s">
        <v>4053</v>
      </c>
      <c r="AE590" s="7" t="str">
        <f>HYPERLINK("https://drive.google.com/file/d/1rIjfw_lMiZsfiGYelJ9IyDWoeJTd6MYZ/view?usp=drivesdk","Aher priyanka Abasahebआपले प्रमाणपत्र")</f>
        <v>Aher priyanka Abasahebआपले प्रमाणपत्र</v>
      </c>
      <c r="AF590" s="2" t="s">
        <v>4054</v>
      </c>
    </row>
    <row r="591" spans="1:32" ht="12.75">
      <c r="A591" s="4">
        <v>44250.516370127312</v>
      </c>
      <c r="B591" s="2" t="s">
        <v>4055</v>
      </c>
      <c r="C591" s="8">
        <v>14</v>
      </c>
      <c r="D591" s="2" t="s">
        <v>4056</v>
      </c>
      <c r="E591" s="2" t="s">
        <v>4057</v>
      </c>
      <c r="F591" s="2" t="s">
        <v>72</v>
      </c>
      <c r="G591" s="2" t="s">
        <v>105</v>
      </c>
      <c r="H591" s="2">
        <v>2014</v>
      </c>
      <c r="I591" s="2" t="s">
        <v>46</v>
      </c>
      <c r="J591" s="2" t="s">
        <v>131</v>
      </c>
      <c r="K591" s="2" t="s">
        <v>205</v>
      </c>
      <c r="L591" s="2" t="s">
        <v>278</v>
      </c>
      <c r="M591" s="2" t="s">
        <v>41</v>
      </c>
      <c r="N591" s="2" t="s">
        <v>63</v>
      </c>
      <c r="O591" s="2" t="s">
        <v>188</v>
      </c>
      <c r="P591" s="2" t="s">
        <v>44</v>
      </c>
      <c r="Q591" s="2" t="s">
        <v>45</v>
      </c>
      <c r="R591" s="2" t="s">
        <v>64</v>
      </c>
      <c r="S591" s="2" t="s">
        <v>78</v>
      </c>
      <c r="T591" s="2" t="s">
        <v>121</v>
      </c>
      <c r="U591" s="2" t="s">
        <v>80</v>
      </c>
      <c r="V591" s="2" t="s">
        <v>95</v>
      </c>
      <c r="W591" s="2" t="s">
        <v>37</v>
      </c>
      <c r="X591" s="2" t="s">
        <v>148</v>
      </c>
      <c r="Y591" s="2" t="s">
        <v>52</v>
      </c>
      <c r="Z591" s="2" t="s">
        <v>149</v>
      </c>
      <c r="AA591" s="2" t="s">
        <v>54</v>
      </c>
      <c r="AB591" s="2" t="s">
        <v>4058</v>
      </c>
      <c r="AC591" s="2" t="s">
        <v>4059</v>
      </c>
      <c r="AD591" s="6" t="s">
        <v>4060</v>
      </c>
      <c r="AE591" s="7" t="str">
        <f>HYPERLINK("https://drive.google.com/file/d/1YHoUfNyaE5Y6_641bdOOuDpbQoX8jdLz/view?usp=drivesdk","Aditi Prakash Ekhandeआपले प्रमाणपत्र")</f>
        <v>Aditi Prakash Ekhandeआपले प्रमाणपत्र</v>
      </c>
      <c r="AF591" s="2" t="s">
        <v>4061</v>
      </c>
    </row>
    <row r="592" spans="1:32" ht="12.75">
      <c r="A592" s="4">
        <v>44250.533609907405</v>
      </c>
      <c r="B592" s="2" t="s">
        <v>4062</v>
      </c>
      <c r="C592" s="8">
        <v>10</v>
      </c>
      <c r="D592" s="2" t="s">
        <v>4063</v>
      </c>
      <c r="E592" s="2" t="s">
        <v>4064</v>
      </c>
      <c r="F592" s="2" t="s">
        <v>72</v>
      </c>
      <c r="G592" s="2" t="s">
        <v>90</v>
      </c>
      <c r="H592" s="2">
        <v>2014</v>
      </c>
      <c r="I592" s="2" t="s">
        <v>106</v>
      </c>
      <c r="J592" s="2" t="s">
        <v>131</v>
      </c>
      <c r="K592" s="2" t="s">
        <v>39</v>
      </c>
      <c r="L592" s="2" t="s">
        <v>40</v>
      </c>
      <c r="M592" s="2" t="s">
        <v>41</v>
      </c>
      <c r="N592" s="2" t="s">
        <v>108</v>
      </c>
      <c r="O592" s="2" t="s">
        <v>75</v>
      </c>
      <c r="P592" s="2" t="s">
        <v>120</v>
      </c>
      <c r="Q592" s="2" t="s">
        <v>363</v>
      </c>
      <c r="R592" s="2" t="s">
        <v>81</v>
      </c>
      <c r="S592" s="2" t="s">
        <v>93</v>
      </c>
      <c r="T592" s="2" t="s">
        <v>79</v>
      </c>
      <c r="U592" s="2" t="s">
        <v>110</v>
      </c>
      <c r="V592" s="2" t="s">
        <v>95</v>
      </c>
      <c r="W592" s="2" t="s">
        <v>46</v>
      </c>
      <c r="X592" s="2" t="s">
        <v>51</v>
      </c>
      <c r="Y592" s="2" t="s">
        <v>122</v>
      </c>
      <c r="Z592" s="2" t="s">
        <v>111</v>
      </c>
      <c r="AA592" s="2" t="s">
        <v>112</v>
      </c>
      <c r="AB592" s="2" t="s">
        <v>2939</v>
      </c>
      <c r="AC592" s="2" t="s">
        <v>4065</v>
      </c>
      <c r="AD592" s="6" t="s">
        <v>4066</v>
      </c>
      <c r="AE592" s="7" t="str">
        <f>HYPERLINK("https://drive.google.com/file/d/1m7iroaSPWAXgvaaToq6Zn7Ds1fcPubh-/view?usp=drivesdk","Nisrad Ujvala Dattuआपले प्रमाणपत्र")</f>
        <v>Nisrad Ujvala Dattuआपले प्रमाणपत्र</v>
      </c>
      <c r="AF592" s="2" t="s">
        <v>4067</v>
      </c>
    </row>
    <row r="593" spans="1:32" ht="12.75">
      <c r="A593" s="4">
        <v>44250.533609664351</v>
      </c>
      <c r="B593" s="2" t="s">
        <v>4068</v>
      </c>
      <c r="C593" s="8">
        <v>6</v>
      </c>
      <c r="D593" s="2" t="s">
        <v>4069</v>
      </c>
      <c r="E593" s="2" t="s">
        <v>4070</v>
      </c>
      <c r="F593" s="2" t="s">
        <v>72</v>
      </c>
      <c r="G593" s="2" t="s">
        <v>105</v>
      </c>
      <c r="H593" s="2">
        <v>2014</v>
      </c>
      <c r="I593" s="2" t="s">
        <v>106</v>
      </c>
      <c r="J593" s="2" t="s">
        <v>131</v>
      </c>
      <c r="K593" s="2" t="s">
        <v>46</v>
      </c>
      <c r="L593" s="2" t="s">
        <v>40</v>
      </c>
      <c r="M593" s="2" t="s">
        <v>41</v>
      </c>
      <c r="N593" s="2" t="s">
        <v>63</v>
      </c>
      <c r="O593" s="2" t="s">
        <v>75</v>
      </c>
      <c r="P593" s="2" t="s">
        <v>120</v>
      </c>
      <c r="Q593" s="2" t="s">
        <v>77</v>
      </c>
      <c r="R593" s="2" t="s">
        <v>64</v>
      </c>
      <c r="S593" s="2" t="s">
        <v>93</v>
      </c>
      <c r="T593" s="2" t="s">
        <v>79</v>
      </c>
      <c r="U593" s="2" t="s">
        <v>110</v>
      </c>
      <c r="V593" s="2" t="s">
        <v>95</v>
      </c>
      <c r="W593" s="2" t="s">
        <v>81</v>
      </c>
      <c r="X593" s="2" t="s">
        <v>82</v>
      </c>
      <c r="Y593" s="2" t="s">
        <v>122</v>
      </c>
      <c r="Z593" s="2" t="s">
        <v>111</v>
      </c>
      <c r="AA593" s="2" t="s">
        <v>112</v>
      </c>
      <c r="AB593" s="2" t="s">
        <v>4071</v>
      </c>
      <c r="AC593" s="2" t="s">
        <v>4072</v>
      </c>
      <c r="AD593" s="6" t="s">
        <v>4073</v>
      </c>
      <c r="AE593" s="7" t="str">
        <f>HYPERLINK("https://drive.google.com/file/d/1rIqqlItQ47-YW380x7vcu6mM2vGNFBa_/view?usp=drivesdk","Renuka Raghunath kulalआपले प्रमाणपत्र")</f>
        <v>Renuka Raghunath kulalआपले प्रमाणपत्र</v>
      </c>
      <c r="AF593" s="2" t="s">
        <v>4074</v>
      </c>
    </row>
    <row r="594" spans="1:32" ht="12.75">
      <c r="A594" s="4">
        <v>44250.53726701389</v>
      </c>
      <c r="B594" s="2" t="s">
        <v>4075</v>
      </c>
      <c r="C594" s="8">
        <v>10</v>
      </c>
      <c r="D594" s="2" t="s">
        <v>4076</v>
      </c>
      <c r="E594" s="2" t="s">
        <v>4077</v>
      </c>
      <c r="F594" s="2" t="s">
        <v>72</v>
      </c>
      <c r="G594" s="2" t="s">
        <v>105</v>
      </c>
      <c r="H594" s="2">
        <v>2014</v>
      </c>
      <c r="I594" s="2" t="s">
        <v>46</v>
      </c>
      <c r="J594" s="2" t="s">
        <v>131</v>
      </c>
      <c r="K594" s="2" t="s">
        <v>81</v>
      </c>
      <c r="L594" s="2" t="s">
        <v>278</v>
      </c>
      <c r="M594" s="2" t="s">
        <v>165</v>
      </c>
      <c r="N594" s="2" t="s">
        <v>63</v>
      </c>
      <c r="O594" s="2" t="s">
        <v>43</v>
      </c>
      <c r="P594" s="2" t="s">
        <v>44</v>
      </c>
      <c r="Q594" s="2" t="s">
        <v>77</v>
      </c>
      <c r="R594" s="2" t="s">
        <v>46</v>
      </c>
      <c r="S594" s="2" t="s">
        <v>93</v>
      </c>
      <c r="T594" s="2" t="s">
        <v>79</v>
      </c>
      <c r="U594" s="2" t="s">
        <v>110</v>
      </c>
      <c r="V594" s="2" t="s">
        <v>221</v>
      </c>
      <c r="W594" s="2" t="s">
        <v>106</v>
      </c>
      <c r="X594" s="2" t="s">
        <v>148</v>
      </c>
      <c r="Y594" s="2" t="s">
        <v>93</v>
      </c>
      <c r="Z594" s="2" t="s">
        <v>53</v>
      </c>
      <c r="AA594" s="2" t="s">
        <v>140</v>
      </c>
      <c r="AB594" s="2" t="s">
        <v>4078</v>
      </c>
      <c r="AC594" s="2" t="s">
        <v>4079</v>
      </c>
      <c r="AD594" s="6" t="s">
        <v>4080</v>
      </c>
      <c r="AE594" s="7" t="str">
        <f>HYPERLINK("https://drive.google.com/file/d/1Zs1bTXyiRmkJ9cyPu3iwreFBnGaX2Jij/view?usp=drivesdk","Talpade chitra vijayआपले प्रमाणपत्र")</f>
        <v>Talpade chitra vijayआपले प्रमाणपत्र</v>
      </c>
      <c r="AF594" s="2" t="s">
        <v>4081</v>
      </c>
    </row>
    <row r="595" spans="1:32" ht="12.75">
      <c r="A595" s="4">
        <v>44250.539796909725</v>
      </c>
      <c r="B595" s="2" t="s">
        <v>4082</v>
      </c>
      <c r="C595" s="8">
        <v>12</v>
      </c>
      <c r="D595" s="2" t="s">
        <v>4083</v>
      </c>
      <c r="E595" s="2" t="s">
        <v>4084</v>
      </c>
      <c r="F595" s="2" t="s">
        <v>72</v>
      </c>
      <c r="G595" s="2" t="s">
        <v>105</v>
      </c>
      <c r="H595" s="2">
        <v>2014</v>
      </c>
      <c r="I595" s="2" t="s">
        <v>46</v>
      </c>
      <c r="J595" s="2" t="s">
        <v>131</v>
      </c>
      <c r="K595" s="2" t="s">
        <v>46</v>
      </c>
      <c r="L595" s="2" t="s">
        <v>278</v>
      </c>
      <c r="M595" s="2" t="s">
        <v>165</v>
      </c>
      <c r="N595" s="2" t="s">
        <v>63</v>
      </c>
      <c r="O595" s="2" t="s">
        <v>92</v>
      </c>
      <c r="P595" s="2" t="s">
        <v>120</v>
      </c>
      <c r="Q595" s="2" t="s">
        <v>77</v>
      </c>
      <c r="R595" s="2" t="s">
        <v>46</v>
      </c>
      <c r="S595" s="2" t="s">
        <v>93</v>
      </c>
      <c r="T595" s="2" t="s">
        <v>48</v>
      </c>
      <c r="U595" s="2" t="s">
        <v>110</v>
      </c>
      <c r="V595" s="2" t="s">
        <v>50</v>
      </c>
      <c r="W595" s="2" t="s">
        <v>46</v>
      </c>
      <c r="X595" s="2" t="s">
        <v>51</v>
      </c>
      <c r="Y595" s="2" t="s">
        <v>93</v>
      </c>
      <c r="Z595" s="2" t="s">
        <v>53</v>
      </c>
      <c r="AA595" s="2" t="s">
        <v>140</v>
      </c>
      <c r="AB595" s="2" t="s">
        <v>4085</v>
      </c>
      <c r="AC595" s="2" t="s">
        <v>4086</v>
      </c>
      <c r="AD595" s="6" t="s">
        <v>4087</v>
      </c>
      <c r="AE595" s="7" t="str">
        <f>HYPERLINK("https://drive.google.com/file/d/1e5xyiSO6Myb2YmRPHc--EiP90u5IXaHM/view?usp=drivesdk","TALPADE SUMITA VISHNUआपले प्रमाणपत्र")</f>
        <v>TALPADE SUMITA VISHNUआपले प्रमाणपत्र</v>
      </c>
      <c r="AF595" s="2" t="s">
        <v>4088</v>
      </c>
    </row>
    <row r="596" spans="1:32" ht="12.75">
      <c r="A596" s="4">
        <v>44250.540896932871</v>
      </c>
      <c r="B596" s="2" t="s">
        <v>4089</v>
      </c>
      <c r="C596" s="8">
        <v>18</v>
      </c>
      <c r="D596" s="2" t="s">
        <v>4090</v>
      </c>
      <c r="E596" s="2" t="s">
        <v>4091</v>
      </c>
      <c r="F596" s="2" t="s">
        <v>35</v>
      </c>
      <c r="G596" s="2" t="s">
        <v>90</v>
      </c>
      <c r="H596" s="2">
        <v>2014</v>
      </c>
      <c r="I596" s="2" t="s">
        <v>37</v>
      </c>
      <c r="J596" s="2" t="s">
        <v>131</v>
      </c>
      <c r="K596" s="2" t="s">
        <v>39</v>
      </c>
      <c r="L596" s="2" t="s">
        <v>40</v>
      </c>
      <c r="M596" s="2" t="s">
        <v>107</v>
      </c>
      <c r="N596" s="2" t="s">
        <v>108</v>
      </c>
      <c r="O596" s="2" t="s">
        <v>92</v>
      </c>
      <c r="P596" s="2" t="s">
        <v>44</v>
      </c>
      <c r="Q596" s="2" t="s">
        <v>77</v>
      </c>
      <c r="R596" s="2" t="s">
        <v>81</v>
      </c>
      <c r="S596" s="2" t="s">
        <v>78</v>
      </c>
      <c r="T596" s="2" t="s">
        <v>121</v>
      </c>
      <c r="U596" s="2" t="s">
        <v>110</v>
      </c>
      <c r="V596" s="2" t="s">
        <v>50</v>
      </c>
      <c r="W596" s="2" t="s">
        <v>37</v>
      </c>
      <c r="X596" s="2" t="s">
        <v>189</v>
      </c>
      <c r="Y596" s="2" t="s">
        <v>52</v>
      </c>
      <c r="Z596" s="2" t="s">
        <v>53</v>
      </c>
      <c r="AA596" s="2" t="s">
        <v>140</v>
      </c>
      <c r="AB596" s="2" t="s">
        <v>4092</v>
      </c>
      <c r="AC596" s="2" t="s">
        <v>4093</v>
      </c>
      <c r="AD596" s="6" t="s">
        <v>4094</v>
      </c>
      <c r="AE596" s="7" t="str">
        <f>HYPERLINK("https://drive.google.com/file/d/13bGA8qie1RTL37colGfueaug0RXQPRD3/view?usp=drivesdk","ढोलक विशाल राजूआपले प्रमाणपत्र")</f>
        <v>ढोलक विशाल राजूआपले प्रमाणपत्र</v>
      </c>
      <c r="AF596" s="2" t="s">
        <v>4095</v>
      </c>
    </row>
    <row r="597" spans="1:32" ht="12.75">
      <c r="A597" s="4">
        <v>44250.542398657402</v>
      </c>
      <c r="B597" s="2" t="s">
        <v>4096</v>
      </c>
      <c r="C597" s="8">
        <v>12</v>
      </c>
      <c r="D597" s="2" t="s">
        <v>4097</v>
      </c>
      <c r="E597" s="2" t="s">
        <v>4098</v>
      </c>
      <c r="F597" s="2" t="s">
        <v>72</v>
      </c>
      <c r="G597" s="2" t="s">
        <v>105</v>
      </c>
      <c r="H597" s="2">
        <v>2014</v>
      </c>
      <c r="I597" s="2" t="s">
        <v>106</v>
      </c>
      <c r="J597" s="2" t="s">
        <v>38</v>
      </c>
      <c r="K597" s="2" t="s">
        <v>39</v>
      </c>
      <c r="L597" s="2" t="s">
        <v>278</v>
      </c>
      <c r="M597" s="2" t="s">
        <v>74</v>
      </c>
      <c r="N597" s="2" t="s">
        <v>431</v>
      </c>
      <c r="O597" s="2" t="s">
        <v>92</v>
      </c>
      <c r="P597" s="2" t="s">
        <v>120</v>
      </c>
      <c r="Q597" s="2" t="s">
        <v>45</v>
      </c>
      <c r="R597" s="2" t="s">
        <v>64</v>
      </c>
      <c r="S597" s="2" t="s">
        <v>93</v>
      </c>
      <c r="T597" s="2" t="s">
        <v>121</v>
      </c>
      <c r="U597" s="2" t="s">
        <v>49</v>
      </c>
      <c r="V597" s="2" t="s">
        <v>221</v>
      </c>
      <c r="W597" s="2" t="s">
        <v>46</v>
      </c>
      <c r="X597" s="2" t="s">
        <v>82</v>
      </c>
      <c r="Y597" s="2" t="s">
        <v>93</v>
      </c>
      <c r="Z597" s="2" t="s">
        <v>111</v>
      </c>
      <c r="AA597" s="2" t="s">
        <v>54</v>
      </c>
      <c r="AB597" s="2" t="s">
        <v>4099</v>
      </c>
      <c r="AC597" s="2" t="s">
        <v>4100</v>
      </c>
      <c r="AD597" s="6" t="s">
        <v>4101</v>
      </c>
      <c r="AE597" s="7" t="str">
        <f>HYPERLINK("https://drive.google.com/file/d/1GcP0NQFPDjISxbv3oUSpVUIZoQCICXMD/view?usp=drivesdk","Manisha raghunath Dhekane आपले प्रमाणपत्र")</f>
        <v>Manisha raghunath Dhekane आपले प्रमाणपत्र</v>
      </c>
      <c r="AF597" s="2" t="s">
        <v>4102</v>
      </c>
    </row>
    <row r="598" spans="1:32" ht="12.75">
      <c r="A598" s="4">
        <v>44250.542569884259</v>
      </c>
      <c r="B598" s="2" t="s">
        <v>4103</v>
      </c>
      <c r="C598" s="8">
        <v>12</v>
      </c>
      <c r="D598" s="2" t="s">
        <v>4104</v>
      </c>
      <c r="E598" s="2" t="s">
        <v>4105</v>
      </c>
      <c r="F598" s="2" t="s">
        <v>72</v>
      </c>
      <c r="G598" s="2" t="s">
        <v>105</v>
      </c>
      <c r="H598" s="2">
        <v>2014</v>
      </c>
      <c r="I598" s="2" t="s">
        <v>106</v>
      </c>
      <c r="J598" s="2" t="s">
        <v>73</v>
      </c>
      <c r="K598" s="2" t="s">
        <v>46</v>
      </c>
      <c r="L598" s="2" t="s">
        <v>91</v>
      </c>
      <c r="M598" s="2" t="s">
        <v>41</v>
      </c>
      <c r="N598" s="2" t="s">
        <v>108</v>
      </c>
      <c r="O598" s="2" t="s">
        <v>43</v>
      </c>
      <c r="P598" s="2" t="s">
        <v>76</v>
      </c>
      <c r="Q598" s="2" t="s">
        <v>45</v>
      </c>
      <c r="R598" s="2" t="s">
        <v>109</v>
      </c>
      <c r="S598" s="2" t="s">
        <v>47</v>
      </c>
      <c r="T598" s="2" t="s">
        <v>121</v>
      </c>
      <c r="U598" s="2" t="s">
        <v>132</v>
      </c>
      <c r="V598" s="2" t="s">
        <v>95</v>
      </c>
      <c r="W598" s="2" t="s">
        <v>106</v>
      </c>
      <c r="X598" s="2" t="s">
        <v>148</v>
      </c>
      <c r="Y598" s="2" t="s">
        <v>52</v>
      </c>
      <c r="Z598" s="2" t="s">
        <v>111</v>
      </c>
      <c r="AA598" s="2" t="s">
        <v>140</v>
      </c>
      <c r="AB598" s="2" t="s">
        <v>4106</v>
      </c>
      <c r="AC598" s="2" t="s">
        <v>4107</v>
      </c>
      <c r="AD598" s="6" t="s">
        <v>4108</v>
      </c>
      <c r="AE598" s="7" t="str">
        <f>HYPERLINK("https://drive.google.com/file/d/1wMBc3-g4BpUPfpmnHAotOyoaPbDKvnF4/view?usp=drivesdk","Pramila balasaheb shilkandeआपले प्रमाणपत्र")</f>
        <v>Pramila balasaheb shilkandeआपले प्रमाणपत्र</v>
      </c>
      <c r="AF598" s="2" t="s">
        <v>4109</v>
      </c>
    </row>
    <row r="599" spans="1:32" ht="12.75">
      <c r="A599" s="4">
        <v>44250.542821655094</v>
      </c>
      <c r="B599" s="2" t="s">
        <v>4110</v>
      </c>
      <c r="C599" s="8">
        <v>14</v>
      </c>
      <c r="D599" s="2" t="s">
        <v>4111</v>
      </c>
      <c r="E599" s="2" t="s">
        <v>4098</v>
      </c>
      <c r="F599" s="2" t="s">
        <v>72</v>
      </c>
      <c r="G599" s="2" t="s">
        <v>105</v>
      </c>
      <c r="H599" s="2">
        <v>2014</v>
      </c>
      <c r="I599" s="2" t="s">
        <v>46</v>
      </c>
      <c r="J599" s="2" t="s">
        <v>277</v>
      </c>
      <c r="K599" s="2" t="s">
        <v>39</v>
      </c>
      <c r="L599" s="2" t="s">
        <v>62</v>
      </c>
      <c r="M599" s="2" t="s">
        <v>165</v>
      </c>
      <c r="N599" s="2" t="s">
        <v>63</v>
      </c>
      <c r="O599" s="2" t="s">
        <v>43</v>
      </c>
      <c r="P599" s="2" t="s">
        <v>44</v>
      </c>
      <c r="Q599" s="2" t="s">
        <v>77</v>
      </c>
      <c r="R599" s="2" t="s">
        <v>46</v>
      </c>
      <c r="S599" s="2" t="s">
        <v>93</v>
      </c>
      <c r="T599" s="2" t="s">
        <v>121</v>
      </c>
      <c r="U599" s="2" t="s">
        <v>49</v>
      </c>
      <c r="V599" s="2" t="s">
        <v>95</v>
      </c>
      <c r="W599" s="2" t="s">
        <v>106</v>
      </c>
      <c r="X599" s="2" t="s">
        <v>189</v>
      </c>
      <c r="Y599" s="2" t="s">
        <v>52</v>
      </c>
      <c r="Z599" s="2" t="s">
        <v>111</v>
      </c>
      <c r="AA599" s="2" t="s">
        <v>112</v>
      </c>
      <c r="AB599" s="2" t="s">
        <v>4112</v>
      </c>
      <c r="AC599" s="2" t="s">
        <v>4113</v>
      </c>
      <c r="AD599" s="6" t="s">
        <v>4114</v>
      </c>
      <c r="AE599" s="7" t="str">
        <f>HYPERLINK("https://drive.google.com/file/d/17T_g5_-GcrQB84lc9AmNE6yOzAq2oOee/view?usp=drivesdk","Talpade Supriya Ramnathआपले प्रमाणपत्र")</f>
        <v>Talpade Supriya Ramnathआपले प्रमाणपत्र</v>
      </c>
      <c r="AF599" s="2" t="s">
        <v>4115</v>
      </c>
    </row>
    <row r="600" spans="1:32" ht="12.75">
      <c r="A600" s="4">
        <v>44250.543202731482</v>
      </c>
      <c r="B600" s="2" t="s">
        <v>4116</v>
      </c>
      <c r="C600" s="8">
        <v>16</v>
      </c>
      <c r="D600" s="2" t="s">
        <v>4117</v>
      </c>
      <c r="E600" s="2" t="s">
        <v>4084</v>
      </c>
      <c r="F600" s="2" t="s">
        <v>72</v>
      </c>
      <c r="G600" s="2" t="s">
        <v>105</v>
      </c>
      <c r="H600" s="2">
        <v>2014</v>
      </c>
      <c r="I600" s="2" t="s">
        <v>37</v>
      </c>
      <c r="J600" s="2" t="s">
        <v>131</v>
      </c>
      <c r="K600" s="2" t="s">
        <v>81</v>
      </c>
      <c r="L600" s="2" t="s">
        <v>40</v>
      </c>
      <c r="M600" s="2" t="s">
        <v>165</v>
      </c>
      <c r="N600" s="2" t="s">
        <v>63</v>
      </c>
      <c r="O600" s="2" t="s">
        <v>43</v>
      </c>
      <c r="P600" s="2" t="s">
        <v>44</v>
      </c>
      <c r="Q600" s="2" t="s">
        <v>77</v>
      </c>
      <c r="R600" s="2" t="s">
        <v>64</v>
      </c>
      <c r="S600" s="2" t="s">
        <v>93</v>
      </c>
      <c r="T600" s="2" t="s">
        <v>48</v>
      </c>
      <c r="U600" s="2" t="s">
        <v>49</v>
      </c>
      <c r="V600" s="2" t="s">
        <v>221</v>
      </c>
      <c r="W600" s="2" t="s">
        <v>81</v>
      </c>
      <c r="X600" s="2" t="s">
        <v>148</v>
      </c>
      <c r="Y600" s="2" t="s">
        <v>52</v>
      </c>
      <c r="Z600" s="2" t="s">
        <v>149</v>
      </c>
      <c r="AA600" s="2" t="s">
        <v>112</v>
      </c>
      <c r="AB600" s="2" t="s">
        <v>4118</v>
      </c>
      <c r="AC600" s="2" t="s">
        <v>4119</v>
      </c>
      <c r="AD600" s="6" t="s">
        <v>4120</v>
      </c>
      <c r="AE600" s="7" t="str">
        <f>HYPERLINK("https://drive.google.com/file/d/1TWPhwICRI5wZXFhdbPvjkoiChbxl2ZRt/view?usp=drivesdk","Sakshi  Shantaram Talpadeआपले प्रमाणपत्र")</f>
        <v>Sakshi  Shantaram Talpadeआपले प्रमाणपत्र</v>
      </c>
      <c r="AF600" s="2" t="s">
        <v>4121</v>
      </c>
    </row>
    <row r="601" spans="1:32" ht="12.75">
      <c r="A601" s="4">
        <v>44250.543247777779</v>
      </c>
      <c r="B601" s="2" t="s">
        <v>4122</v>
      </c>
      <c r="C601" s="8">
        <v>10</v>
      </c>
      <c r="D601" s="2" t="s">
        <v>4123</v>
      </c>
      <c r="E601" s="2" t="s">
        <v>4098</v>
      </c>
      <c r="F601" s="2" t="s">
        <v>72</v>
      </c>
      <c r="G601" s="2" t="s">
        <v>105</v>
      </c>
      <c r="H601" s="2">
        <v>2014</v>
      </c>
      <c r="I601" s="2" t="s">
        <v>106</v>
      </c>
      <c r="J601" s="2" t="s">
        <v>131</v>
      </c>
      <c r="K601" s="2" t="s">
        <v>39</v>
      </c>
      <c r="L601" s="2" t="s">
        <v>62</v>
      </c>
      <c r="M601" s="2" t="s">
        <v>74</v>
      </c>
      <c r="N601" s="2" t="s">
        <v>108</v>
      </c>
      <c r="O601" s="2" t="s">
        <v>75</v>
      </c>
      <c r="P601" s="2" t="s">
        <v>120</v>
      </c>
      <c r="Q601" s="2" t="s">
        <v>363</v>
      </c>
      <c r="R601" s="2" t="s">
        <v>64</v>
      </c>
      <c r="S601" s="2" t="s">
        <v>93</v>
      </c>
      <c r="T601" s="2" t="s">
        <v>48</v>
      </c>
      <c r="U601" s="2" t="s">
        <v>132</v>
      </c>
      <c r="V601" s="2" t="s">
        <v>139</v>
      </c>
      <c r="W601" s="2" t="s">
        <v>106</v>
      </c>
      <c r="X601" s="2" t="s">
        <v>51</v>
      </c>
      <c r="Y601" s="2" t="s">
        <v>93</v>
      </c>
      <c r="Z601" s="2" t="s">
        <v>53</v>
      </c>
      <c r="AA601" s="2" t="s">
        <v>140</v>
      </c>
      <c r="AB601" s="2" t="s">
        <v>4124</v>
      </c>
      <c r="AC601" s="2" t="s">
        <v>4125</v>
      </c>
      <c r="AD601" s="6" t="s">
        <v>4126</v>
      </c>
      <c r="AE601" s="7" t="str">
        <f>HYPERLINK("https://drive.google.com/file/d/1ryDa5QXQJKOXhp_OTCQkwA3tIeOAiTK9/view?usp=drivesdk","Rani lalu jadhavआपले प्रमाणपत्र")</f>
        <v>Rani lalu jadhavआपले प्रमाणपत्र</v>
      </c>
      <c r="AF601" s="2" t="s">
        <v>4127</v>
      </c>
    </row>
    <row r="602" spans="1:32" ht="12.75">
      <c r="A602" s="4">
        <v>44250.546657199069</v>
      </c>
      <c r="B602" s="2" t="s">
        <v>4128</v>
      </c>
      <c r="C602" s="8">
        <v>18</v>
      </c>
      <c r="D602" s="2" t="s">
        <v>4129</v>
      </c>
      <c r="E602" s="2" t="s">
        <v>4130</v>
      </c>
      <c r="F602" s="2" t="s">
        <v>72</v>
      </c>
      <c r="G602" s="2" t="s">
        <v>105</v>
      </c>
      <c r="H602" s="2">
        <v>2014</v>
      </c>
      <c r="I602" s="2" t="s">
        <v>37</v>
      </c>
      <c r="J602" s="2" t="s">
        <v>73</v>
      </c>
      <c r="K602" s="2" t="s">
        <v>205</v>
      </c>
      <c r="L602" s="2" t="s">
        <v>91</v>
      </c>
      <c r="M602" s="2" t="s">
        <v>41</v>
      </c>
      <c r="N602" s="2" t="s">
        <v>63</v>
      </c>
      <c r="O602" s="2" t="s">
        <v>92</v>
      </c>
      <c r="P602" s="2" t="s">
        <v>44</v>
      </c>
      <c r="Q602" s="2" t="s">
        <v>45</v>
      </c>
      <c r="R602" s="2" t="s">
        <v>46</v>
      </c>
      <c r="S602" s="2" t="s">
        <v>47</v>
      </c>
      <c r="T602" s="2" t="s">
        <v>94</v>
      </c>
      <c r="U602" s="2" t="s">
        <v>110</v>
      </c>
      <c r="V602" s="2" t="s">
        <v>95</v>
      </c>
      <c r="W602" s="2" t="s">
        <v>37</v>
      </c>
      <c r="X602" s="2" t="s">
        <v>148</v>
      </c>
      <c r="Y602" s="2" t="s">
        <v>52</v>
      </c>
      <c r="Z602" s="2" t="s">
        <v>149</v>
      </c>
      <c r="AA602" s="2" t="s">
        <v>112</v>
      </c>
      <c r="AB602" s="2" t="s">
        <v>4131</v>
      </c>
      <c r="AC602" s="2" t="s">
        <v>4132</v>
      </c>
      <c r="AD602" s="6" t="s">
        <v>4133</v>
      </c>
      <c r="AE602" s="7" t="str">
        <f>HYPERLINK("https://drive.google.com/file/d/1tA0XLnT9zcbctvFRTTaFspvdl9JdXHHv/view?usp=drivesdk","Durga Suresh Jadhavआपले प्रमाणपत्र")</f>
        <v>Durga Suresh Jadhavआपले प्रमाणपत्र</v>
      </c>
      <c r="AF602" s="2" t="s">
        <v>4134</v>
      </c>
    </row>
    <row r="603" spans="1:32" ht="12.75">
      <c r="A603" s="4">
        <v>44250.548437789352</v>
      </c>
      <c r="B603" s="2" t="s">
        <v>4135</v>
      </c>
      <c r="C603" s="8">
        <v>10</v>
      </c>
      <c r="D603" s="2" t="s">
        <v>4136</v>
      </c>
      <c r="E603" s="2" t="s">
        <v>4137</v>
      </c>
      <c r="F603" s="2" t="s">
        <v>355</v>
      </c>
      <c r="G603" s="2" t="s">
        <v>90</v>
      </c>
      <c r="H603" s="2">
        <v>2013</v>
      </c>
      <c r="I603" s="2" t="s">
        <v>46</v>
      </c>
      <c r="J603" s="2" t="s">
        <v>277</v>
      </c>
      <c r="K603" s="2" t="s">
        <v>46</v>
      </c>
      <c r="L603" s="2" t="s">
        <v>62</v>
      </c>
      <c r="M603" s="2" t="s">
        <v>107</v>
      </c>
      <c r="N603" s="2" t="s">
        <v>108</v>
      </c>
      <c r="O603" s="2" t="s">
        <v>43</v>
      </c>
      <c r="P603" s="2" t="s">
        <v>197</v>
      </c>
      <c r="Q603" s="2" t="s">
        <v>77</v>
      </c>
      <c r="R603" s="2" t="s">
        <v>109</v>
      </c>
      <c r="S603" s="2" t="s">
        <v>47</v>
      </c>
      <c r="T603" s="2" t="s">
        <v>94</v>
      </c>
      <c r="U603" s="2" t="s">
        <v>49</v>
      </c>
      <c r="V603" s="2" t="s">
        <v>139</v>
      </c>
      <c r="W603" s="2" t="s">
        <v>106</v>
      </c>
      <c r="X603" s="2" t="s">
        <v>51</v>
      </c>
      <c r="Y603" s="2" t="s">
        <v>122</v>
      </c>
      <c r="Z603" s="2" t="s">
        <v>53</v>
      </c>
      <c r="AA603" s="2" t="s">
        <v>123</v>
      </c>
      <c r="AB603" s="2" t="s">
        <v>4138</v>
      </c>
      <c r="AC603" s="2" t="s">
        <v>4139</v>
      </c>
      <c r="AD603" s="6" t="s">
        <v>4140</v>
      </c>
      <c r="AE603" s="7" t="str">
        <f>HYPERLINK("https://drive.google.com/file/d/1DH6B63RlbQy60Msv-e-1aAJVIIked6gW/view?usp=drivesdk","Santosh bapusaheb patilआपले प्रमाणपत्र")</f>
        <v>Santosh bapusaheb patilआपले प्रमाणपत्र</v>
      </c>
      <c r="AF603" s="2" t="s">
        <v>4141</v>
      </c>
    </row>
    <row r="604" spans="1:32" ht="12.75">
      <c r="A604" s="4">
        <v>44250.549934236114</v>
      </c>
      <c r="B604" s="2" t="s">
        <v>4142</v>
      </c>
      <c r="C604" s="8">
        <v>12</v>
      </c>
      <c r="D604" s="2" t="s">
        <v>4143</v>
      </c>
      <c r="E604" s="2" t="s">
        <v>4057</v>
      </c>
      <c r="F604" s="2" t="s">
        <v>72</v>
      </c>
      <c r="G604" s="2" t="s">
        <v>105</v>
      </c>
      <c r="H604" s="2">
        <v>2014</v>
      </c>
      <c r="I604" s="2" t="s">
        <v>81</v>
      </c>
      <c r="J604" s="2" t="s">
        <v>73</v>
      </c>
      <c r="K604" s="2" t="s">
        <v>81</v>
      </c>
      <c r="L604" s="2" t="s">
        <v>91</v>
      </c>
      <c r="M604" s="2" t="s">
        <v>107</v>
      </c>
      <c r="N604" s="2" t="s">
        <v>108</v>
      </c>
      <c r="O604" s="2" t="s">
        <v>75</v>
      </c>
      <c r="P604" s="2" t="s">
        <v>120</v>
      </c>
      <c r="Q604" s="2" t="s">
        <v>45</v>
      </c>
      <c r="R604" s="2" t="s">
        <v>46</v>
      </c>
      <c r="S604" s="2" t="s">
        <v>93</v>
      </c>
      <c r="T604" s="2" t="s">
        <v>79</v>
      </c>
      <c r="U604" s="2" t="s">
        <v>110</v>
      </c>
      <c r="V604" s="2" t="s">
        <v>50</v>
      </c>
      <c r="W604" s="2" t="s">
        <v>37</v>
      </c>
      <c r="X604" s="2" t="s">
        <v>51</v>
      </c>
      <c r="Y604" s="2" t="s">
        <v>206</v>
      </c>
      <c r="Z604" s="2" t="s">
        <v>96</v>
      </c>
      <c r="AA604" s="2" t="s">
        <v>140</v>
      </c>
      <c r="AB604" s="2" t="s">
        <v>4144</v>
      </c>
      <c r="AC604" s="2" t="s">
        <v>4145</v>
      </c>
      <c r="AD604" s="6" t="s">
        <v>4146</v>
      </c>
      <c r="AE604" s="7" t="str">
        <f>HYPERLINK("https://drive.google.com/file/d/122Tl-yEcZlexqA_AKlWUayPHnCMAO1xC/view?usp=drivesdk","Akshara Vishwas Ekhandeआपले प्रमाणपत्र")</f>
        <v>Akshara Vishwas Ekhandeआपले प्रमाणपत्र</v>
      </c>
      <c r="AF604" s="2" t="s">
        <v>4147</v>
      </c>
    </row>
    <row r="605" spans="1:32" ht="12.75">
      <c r="A605" s="4">
        <v>44250.550183344909</v>
      </c>
      <c r="B605" s="2" t="s">
        <v>4148</v>
      </c>
      <c r="C605" s="8">
        <v>10</v>
      </c>
      <c r="D605" s="2" t="s">
        <v>4149</v>
      </c>
      <c r="E605" s="2" t="s">
        <v>4150</v>
      </c>
      <c r="F605" s="2" t="s">
        <v>72</v>
      </c>
      <c r="G605" s="2" t="s">
        <v>105</v>
      </c>
      <c r="H605" s="2">
        <v>2014</v>
      </c>
      <c r="I605" s="2" t="s">
        <v>81</v>
      </c>
      <c r="J605" s="2" t="s">
        <v>131</v>
      </c>
      <c r="K605" s="2" t="s">
        <v>39</v>
      </c>
      <c r="L605" s="2" t="s">
        <v>278</v>
      </c>
      <c r="M605" s="2" t="s">
        <v>74</v>
      </c>
      <c r="N605" s="2" t="s">
        <v>108</v>
      </c>
      <c r="O605" s="2" t="s">
        <v>75</v>
      </c>
      <c r="P605" s="2" t="s">
        <v>120</v>
      </c>
      <c r="Q605" s="2" t="s">
        <v>363</v>
      </c>
      <c r="R605" s="2" t="s">
        <v>46</v>
      </c>
      <c r="S605" s="2" t="s">
        <v>93</v>
      </c>
      <c r="T605" s="2" t="s">
        <v>79</v>
      </c>
      <c r="U605" s="2" t="s">
        <v>132</v>
      </c>
      <c r="V605" s="2" t="s">
        <v>221</v>
      </c>
      <c r="W605" s="2" t="s">
        <v>46</v>
      </c>
      <c r="X605" s="2" t="s">
        <v>51</v>
      </c>
      <c r="Y605" s="2" t="s">
        <v>93</v>
      </c>
      <c r="Z605" s="2" t="s">
        <v>53</v>
      </c>
      <c r="AA605" s="2" t="s">
        <v>140</v>
      </c>
      <c r="AB605" s="2" t="s">
        <v>4151</v>
      </c>
      <c r="AC605" s="2" t="s">
        <v>4152</v>
      </c>
      <c r="AD605" s="6" t="s">
        <v>4153</v>
      </c>
      <c r="AE605" s="7" t="str">
        <f>HYPERLINK("https://drive.google.com/file/d/18TH_SXQ5s7tunXX6Y5lzgHb7Boj0p1Ne/view?usp=drivesdk","Dhonnar Tejal Ashokआपले प्रमाणपत्र")</f>
        <v>Dhonnar Tejal Ashokआपले प्रमाणपत्र</v>
      </c>
      <c r="AF605" s="2" t="s">
        <v>4154</v>
      </c>
    </row>
    <row r="606" spans="1:32" ht="12.75">
      <c r="A606" s="4">
        <v>44250.550526273146</v>
      </c>
      <c r="B606" s="2" t="s">
        <v>4155</v>
      </c>
      <c r="C606" s="8">
        <v>10</v>
      </c>
      <c r="D606" s="2" t="s">
        <v>4156</v>
      </c>
      <c r="E606" s="2" t="s">
        <v>4157</v>
      </c>
      <c r="F606" s="2" t="s">
        <v>72</v>
      </c>
      <c r="G606" s="2" t="s">
        <v>105</v>
      </c>
      <c r="H606" s="2">
        <v>2014</v>
      </c>
      <c r="I606" s="2" t="s">
        <v>81</v>
      </c>
      <c r="J606" s="2" t="s">
        <v>131</v>
      </c>
      <c r="K606" s="2" t="s">
        <v>39</v>
      </c>
      <c r="L606" s="2" t="s">
        <v>62</v>
      </c>
      <c r="M606" s="2" t="s">
        <v>74</v>
      </c>
      <c r="N606" s="2" t="s">
        <v>108</v>
      </c>
      <c r="O606" s="2" t="s">
        <v>75</v>
      </c>
      <c r="P606" s="2" t="s">
        <v>120</v>
      </c>
      <c r="Q606" s="2" t="s">
        <v>363</v>
      </c>
      <c r="R606" s="2" t="s">
        <v>46</v>
      </c>
      <c r="S606" s="2" t="s">
        <v>93</v>
      </c>
      <c r="T606" s="2" t="s">
        <v>79</v>
      </c>
      <c r="U606" s="2" t="s">
        <v>132</v>
      </c>
      <c r="V606" s="2" t="s">
        <v>221</v>
      </c>
      <c r="W606" s="2" t="s">
        <v>46</v>
      </c>
      <c r="X606" s="2" t="s">
        <v>51</v>
      </c>
      <c r="Y606" s="2" t="s">
        <v>93</v>
      </c>
      <c r="Z606" s="2" t="s">
        <v>53</v>
      </c>
      <c r="AA606" s="2" t="s">
        <v>140</v>
      </c>
      <c r="AB606" s="2" t="s">
        <v>4158</v>
      </c>
      <c r="AC606" s="2" t="s">
        <v>4159</v>
      </c>
      <c r="AD606" s="6" t="s">
        <v>4160</v>
      </c>
      <c r="AE606" s="7" t="str">
        <f>HYPERLINK("https://drive.google.com/file/d/1Z5tLGzAFN08lk8Bk4kUtPlk6J3OayG7Z/view?usp=drivesdk","Shinde Ankita Laxmanआपले प्रमाणपत्र")</f>
        <v>Shinde Ankita Laxmanआपले प्रमाणपत्र</v>
      </c>
      <c r="AF606" s="2" t="s">
        <v>4161</v>
      </c>
    </row>
    <row r="607" spans="1:32" ht="12.75">
      <c r="A607" s="4">
        <v>44250.552949074074</v>
      </c>
      <c r="B607" s="2" t="s">
        <v>4162</v>
      </c>
      <c r="C607" s="8">
        <v>8</v>
      </c>
      <c r="D607" s="2" t="s">
        <v>4163</v>
      </c>
      <c r="E607" s="2" t="s">
        <v>4164</v>
      </c>
      <c r="F607" s="2" t="s">
        <v>72</v>
      </c>
      <c r="G607" s="2" t="s">
        <v>105</v>
      </c>
      <c r="H607" s="2">
        <v>2014</v>
      </c>
      <c r="I607" s="2" t="s">
        <v>37</v>
      </c>
      <c r="J607" s="2" t="s">
        <v>277</v>
      </c>
      <c r="K607" s="2" t="s">
        <v>46</v>
      </c>
      <c r="L607" s="2" t="s">
        <v>91</v>
      </c>
      <c r="M607" s="2" t="s">
        <v>165</v>
      </c>
      <c r="N607" s="2" t="s">
        <v>108</v>
      </c>
      <c r="O607" s="2" t="s">
        <v>75</v>
      </c>
      <c r="P607" s="2" t="s">
        <v>44</v>
      </c>
      <c r="Q607" s="2" t="s">
        <v>45</v>
      </c>
      <c r="R607" s="2" t="s">
        <v>109</v>
      </c>
      <c r="S607" s="2" t="s">
        <v>78</v>
      </c>
      <c r="T607" s="2" t="s">
        <v>94</v>
      </c>
      <c r="U607" s="2" t="s">
        <v>132</v>
      </c>
      <c r="V607" s="2" t="s">
        <v>95</v>
      </c>
      <c r="W607" s="2" t="s">
        <v>106</v>
      </c>
      <c r="X607" s="2" t="s">
        <v>189</v>
      </c>
      <c r="Y607" s="2" t="s">
        <v>122</v>
      </c>
      <c r="Z607" s="2" t="s">
        <v>96</v>
      </c>
      <c r="AA607" s="2" t="s">
        <v>112</v>
      </c>
      <c r="AB607" s="2" t="s">
        <v>4165</v>
      </c>
      <c r="AC607" s="2" t="s">
        <v>4166</v>
      </c>
      <c r="AD607" s="6" t="s">
        <v>4167</v>
      </c>
      <c r="AE607" s="7" t="str">
        <f>HYPERLINK("https://drive.google.com/file/d/1PQXKUaBN1zdjMK_fb1Y6F4_tcGR_k73H/view?usp=drivesdk","रोहिणी विजय गोडेआपले प्रमाणपत्र")</f>
        <v>रोहिणी विजय गोडेआपले प्रमाणपत्र</v>
      </c>
      <c r="AF607" s="2" t="s">
        <v>4168</v>
      </c>
    </row>
    <row r="608" spans="1:32" ht="12.75">
      <c r="A608" s="4">
        <v>44250.554093310187</v>
      </c>
      <c r="B608" s="2" t="s">
        <v>4169</v>
      </c>
      <c r="C608" s="8">
        <v>8</v>
      </c>
      <c r="D608" s="2" t="s">
        <v>4170</v>
      </c>
      <c r="E608" s="2" t="s">
        <v>4171</v>
      </c>
      <c r="F608" s="2" t="s">
        <v>72</v>
      </c>
      <c r="G608" s="2" t="s">
        <v>105</v>
      </c>
      <c r="H608" s="2">
        <v>2014</v>
      </c>
      <c r="I608" s="2" t="s">
        <v>81</v>
      </c>
      <c r="J608" s="2" t="s">
        <v>38</v>
      </c>
      <c r="K608" s="2" t="s">
        <v>81</v>
      </c>
      <c r="L608" s="2" t="s">
        <v>278</v>
      </c>
      <c r="M608" s="2" t="s">
        <v>165</v>
      </c>
      <c r="N608" s="2" t="s">
        <v>63</v>
      </c>
      <c r="O608" s="2" t="s">
        <v>92</v>
      </c>
      <c r="P608" s="2" t="s">
        <v>76</v>
      </c>
      <c r="Q608" s="2" t="s">
        <v>77</v>
      </c>
      <c r="R608" s="2" t="s">
        <v>46</v>
      </c>
      <c r="S608" s="2" t="s">
        <v>93</v>
      </c>
      <c r="T608" s="2" t="s">
        <v>121</v>
      </c>
      <c r="U608" s="2" t="s">
        <v>80</v>
      </c>
      <c r="V608" s="2" t="s">
        <v>50</v>
      </c>
      <c r="W608" s="2" t="s">
        <v>81</v>
      </c>
      <c r="X608" s="2" t="s">
        <v>148</v>
      </c>
      <c r="Y608" s="2" t="s">
        <v>93</v>
      </c>
      <c r="Z608" s="2" t="s">
        <v>96</v>
      </c>
      <c r="AA608" s="2" t="s">
        <v>123</v>
      </c>
      <c r="AB608" s="2" t="s">
        <v>4172</v>
      </c>
      <c r="AC608" s="2" t="s">
        <v>4173</v>
      </c>
      <c r="AD608" s="6" t="s">
        <v>4174</v>
      </c>
      <c r="AE608" s="7" t="str">
        <f>HYPERLINK("https://drive.google.com/file/d/1PFVraD2c3jHEBmkjtVkaiYKUjNc5HPFd/view?usp=drivesdk","Aarti Sanjay Jagtap आपले प्रमाणपत्र")</f>
        <v>Aarti Sanjay Jagtap आपले प्रमाणपत्र</v>
      </c>
      <c r="AF608" s="2" t="s">
        <v>4175</v>
      </c>
    </row>
    <row r="609" spans="1:32" ht="12.75">
      <c r="A609" s="4">
        <v>44250.556212685187</v>
      </c>
      <c r="B609" s="2" t="s">
        <v>4176</v>
      </c>
      <c r="C609" s="8">
        <v>6</v>
      </c>
      <c r="D609" s="2" t="s">
        <v>4177</v>
      </c>
      <c r="E609" s="2" t="s">
        <v>4178</v>
      </c>
      <c r="F609" s="2" t="s">
        <v>72</v>
      </c>
      <c r="G609" s="2" t="s">
        <v>105</v>
      </c>
      <c r="H609" s="2">
        <v>2014</v>
      </c>
      <c r="I609" s="2" t="s">
        <v>46</v>
      </c>
      <c r="J609" s="2" t="s">
        <v>38</v>
      </c>
      <c r="K609" s="2" t="s">
        <v>81</v>
      </c>
      <c r="L609" s="2" t="s">
        <v>278</v>
      </c>
      <c r="M609" s="2" t="s">
        <v>107</v>
      </c>
      <c r="N609" s="2" t="s">
        <v>108</v>
      </c>
      <c r="O609" s="2" t="s">
        <v>75</v>
      </c>
      <c r="P609" s="2" t="s">
        <v>120</v>
      </c>
      <c r="Q609" s="2" t="s">
        <v>77</v>
      </c>
      <c r="R609" s="2" t="s">
        <v>64</v>
      </c>
      <c r="S609" s="2" t="s">
        <v>206</v>
      </c>
      <c r="T609" s="2" t="s">
        <v>121</v>
      </c>
      <c r="U609" s="2" t="s">
        <v>49</v>
      </c>
      <c r="V609" s="2" t="s">
        <v>95</v>
      </c>
      <c r="W609" s="2" t="s">
        <v>106</v>
      </c>
      <c r="X609" s="2" t="s">
        <v>189</v>
      </c>
      <c r="Y609" s="2" t="s">
        <v>93</v>
      </c>
      <c r="Z609" s="2" t="s">
        <v>96</v>
      </c>
      <c r="AA609" s="2" t="s">
        <v>112</v>
      </c>
      <c r="AB609" s="2" t="s">
        <v>4179</v>
      </c>
      <c r="AC609" s="2" t="s">
        <v>4180</v>
      </c>
      <c r="AD609" s="6" t="s">
        <v>4181</v>
      </c>
      <c r="AE609" s="7" t="str">
        <f>HYPERLINK("https://drive.google.com/file/d/1qrmUSOlrStU1kF91dmopUyF81mae5C7C/view?usp=drivesdk","Rupali Sonu Girheआपले प्रमाणपत्र")</f>
        <v>Rupali Sonu Girheआपले प्रमाणपत्र</v>
      </c>
      <c r="AF609" s="2" t="s">
        <v>4182</v>
      </c>
    </row>
    <row r="610" spans="1:32" ht="12.75">
      <c r="A610" s="4">
        <v>44250.564482581016</v>
      </c>
      <c r="B610" s="2" t="s">
        <v>3546</v>
      </c>
      <c r="C610" s="8">
        <v>26</v>
      </c>
      <c r="D610" s="2" t="s">
        <v>4183</v>
      </c>
      <c r="E610" s="2" t="s">
        <v>3548</v>
      </c>
      <c r="F610" s="2" t="s">
        <v>104</v>
      </c>
      <c r="G610" s="2" t="s">
        <v>90</v>
      </c>
      <c r="H610" s="2">
        <v>2014</v>
      </c>
      <c r="I610" s="2" t="s">
        <v>37</v>
      </c>
      <c r="J610" s="2" t="s">
        <v>38</v>
      </c>
      <c r="K610" s="2" t="s">
        <v>39</v>
      </c>
      <c r="L610" s="2" t="s">
        <v>278</v>
      </c>
      <c r="M610" s="2" t="s">
        <v>41</v>
      </c>
      <c r="N610" s="2" t="s">
        <v>42</v>
      </c>
      <c r="O610" s="2" t="s">
        <v>43</v>
      </c>
      <c r="P610" s="2" t="s">
        <v>44</v>
      </c>
      <c r="Q610" s="2" t="s">
        <v>45</v>
      </c>
      <c r="R610" s="2" t="s">
        <v>109</v>
      </c>
      <c r="S610" s="2" t="s">
        <v>47</v>
      </c>
      <c r="T610" s="2" t="s">
        <v>94</v>
      </c>
      <c r="U610" s="2" t="s">
        <v>110</v>
      </c>
      <c r="V610" s="2" t="s">
        <v>221</v>
      </c>
      <c r="W610" s="2" t="s">
        <v>37</v>
      </c>
      <c r="X610" s="2" t="s">
        <v>148</v>
      </c>
      <c r="Y610" s="2" t="s">
        <v>122</v>
      </c>
      <c r="Z610" s="2" t="s">
        <v>53</v>
      </c>
      <c r="AA610" s="2" t="s">
        <v>54</v>
      </c>
      <c r="AB610" s="2" t="s">
        <v>4184</v>
      </c>
      <c r="AC610" s="2" t="s">
        <v>4185</v>
      </c>
      <c r="AD610" s="6" t="s">
        <v>4186</v>
      </c>
      <c r="AE610" s="7" t="str">
        <f>HYPERLINK("https://drive.google.com/file/d/1FJTTW6fhuRbkxzG2D7sEpHwOyomXjINx/view?usp=drivesdk","सोमनाथ बाबासाहेब भांडआपले प्रमाणपत्र")</f>
        <v>सोमनाथ बाबासाहेब भांडआपले प्रमाणपत्र</v>
      </c>
      <c r="AF610" s="2" t="s">
        <v>4187</v>
      </c>
    </row>
    <row r="611" spans="1:32" ht="12.75">
      <c r="A611" s="4">
        <v>44250.56452748843</v>
      </c>
      <c r="B611" s="2" t="s">
        <v>4188</v>
      </c>
      <c r="C611" s="8">
        <v>22</v>
      </c>
      <c r="D611" s="2" t="s">
        <v>4189</v>
      </c>
      <c r="E611" s="2" t="s">
        <v>4098</v>
      </c>
      <c r="F611" s="2" t="s">
        <v>72</v>
      </c>
      <c r="G611" s="2" t="s">
        <v>105</v>
      </c>
      <c r="H611" s="2">
        <v>2014</v>
      </c>
      <c r="I611" s="2" t="s">
        <v>37</v>
      </c>
      <c r="J611" s="2" t="s">
        <v>38</v>
      </c>
      <c r="K611" s="2" t="s">
        <v>81</v>
      </c>
      <c r="L611" s="2" t="s">
        <v>278</v>
      </c>
      <c r="M611" s="2" t="s">
        <v>41</v>
      </c>
      <c r="N611" s="2" t="s">
        <v>108</v>
      </c>
      <c r="O611" s="2" t="s">
        <v>43</v>
      </c>
      <c r="P611" s="2" t="s">
        <v>76</v>
      </c>
      <c r="Q611" s="2" t="s">
        <v>77</v>
      </c>
      <c r="R611" s="2" t="s">
        <v>46</v>
      </c>
      <c r="S611" s="2" t="s">
        <v>47</v>
      </c>
      <c r="T611" s="2" t="s">
        <v>48</v>
      </c>
      <c r="U611" s="2" t="s">
        <v>132</v>
      </c>
      <c r="V611" s="2" t="s">
        <v>95</v>
      </c>
      <c r="W611" s="2" t="s">
        <v>37</v>
      </c>
      <c r="X611" s="2" t="s">
        <v>51</v>
      </c>
      <c r="Y611" s="2" t="s">
        <v>52</v>
      </c>
      <c r="Z611" s="2" t="s">
        <v>96</v>
      </c>
      <c r="AA611" s="2" t="s">
        <v>140</v>
      </c>
      <c r="AB611" s="2" t="s">
        <v>4179</v>
      </c>
      <c r="AC611" s="2" t="s">
        <v>4190</v>
      </c>
      <c r="AD611" s="6" t="s">
        <v>4191</v>
      </c>
      <c r="AE611" s="7" t="str">
        <f>HYPERLINK("https://drive.google.com/file/d/1mdvmitsMFeSS-7Ws4aQ64Kkq6p5_KJGd/view?usp=drivesdk","Nanda Nivrutti Mengalआपले प्रमाणपत्र")</f>
        <v>Nanda Nivrutti Mengalआपले प्रमाणपत्र</v>
      </c>
      <c r="AF611" s="2" t="s">
        <v>4192</v>
      </c>
    </row>
    <row r="612" spans="1:32" ht="12.75">
      <c r="A612" s="4">
        <v>44250.772520648148</v>
      </c>
      <c r="B612" s="2" t="s">
        <v>4193</v>
      </c>
      <c r="C612" s="8">
        <v>10</v>
      </c>
      <c r="D612" s="2" t="s">
        <v>4193</v>
      </c>
      <c r="E612" s="2" t="s">
        <v>4194</v>
      </c>
      <c r="F612" s="2" t="s">
        <v>104</v>
      </c>
      <c r="G612" s="2" t="s">
        <v>105</v>
      </c>
      <c r="H612" s="2">
        <v>2013</v>
      </c>
      <c r="I612" s="2" t="s">
        <v>37</v>
      </c>
      <c r="J612" s="2" t="s">
        <v>277</v>
      </c>
      <c r="K612" s="2" t="s">
        <v>81</v>
      </c>
      <c r="L612" s="2" t="s">
        <v>62</v>
      </c>
      <c r="M612" s="2" t="s">
        <v>165</v>
      </c>
      <c r="N612" s="2" t="s">
        <v>108</v>
      </c>
      <c r="O612" s="2" t="s">
        <v>75</v>
      </c>
      <c r="P612" s="2" t="s">
        <v>44</v>
      </c>
      <c r="Q612" s="2" t="s">
        <v>45</v>
      </c>
      <c r="R612" s="2" t="s">
        <v>109</v>
      </c>
      <c r="S612" s="2" t="s">
        <v>206</v>
      </c>
      <c r="T612" s="2" t="s">
        <v>121</v>
      </c>
      <c r="U612" s="2" t="s">
        <v>49</v>
      </c>
      <c r="V612" s="2" t="s">
        <v>95</v>
      </c>
      <c r="W612" s="2" t="s">
        <v>46</v>
      </c>
      <c r="X612" s="2" t="s">
        <v>82</v>
      </c>
      <c r="Y612" s="2" t="s">
        <v>206</v>
      </c>
      <c r="Z612" s="2" t="s">
        <v>111</v>
      </c>
      <c r="AA612" s="2" t="s">
        <v>54</v>
      </c>
      <c r="AB612" s="2" t="s">
        <v>4195</v>
      </c>
      <c r="AC612" s="2" t="s">
        <v>4196</v>
      </c>
      <c r="AD612" s="6" t="s">
        <v>4197</v>
      </c>
      <c r="AE612" s="7" t="str">
        <f>HYPERLINK("https://drive.google.com/file/d/1VP2TWqfYEwXunMKU7XaCvI8urFWdqwSb/view?usp=drivesdk","vittalmhase@gmail.comआपले प्रमाणपत्र")</f>
        <v>vittalmhase@gmail.comआपले प्रमाणपत्र</v>
      </c>
      <c r="AF612" s="2" t="s">
        <v>4198</v>
      </c>
    </row>
    <row r="613" spans="1:32" ht="12.75">
      <c r="A613" s="4">
        <v>44250.811062430555</v>
      </c>
      <c r="B613" s="2" t="s">
        <v>4199</v>
      </c>
      <c r="C613" s="8">
        <v>10</v>
      </c>
      <c r="D613" s="2" t="s">
        <v>4200</v>
      </c>
      <c r="E613" s="2" t="s">
        <v>4201</v>
      </c>
      <c r="F613" s="2" t="s">
        <v>72</v>
      </c>
      <c r="G613" s="2" t="s">
        <v>105</v>
      </c>
      <c r="H613" s="2">
        <v>2014</v>
      </c>
      <c r="I613" s="2" t="s">
        <v>46</v>
      </c>
      <c r="J613" s="2" t="s">
        <v>131</v>
      </c>
      <c r="K613" s="2" t="s">
        <v>39</v>
      </c>
      <c r="L613" s="2" t="s">
        <v>278</v>
      </c>
      <c r="M613" s="2" t="s">
        <v>165</v>
      </c>
      <c r="N613" s="2" t="s">
        <v>63</v>
      </c>
      <c r="O613" s="2" t="s">
        <v>75</v>
      </c>
      <c r="P613" s="2" t="s">
        <v>44</v>
      </c>
      <c r="Q613" s="2" t="s">
        <v>363</v>
      </c>
      <c r="R613" s="2" t="s">
        <v>64</v>
      </c>
      <c r="S613" s="2" t="s">
        <v>93</v>
      </c>
      <c r="T613" s="2" t="s">
        <v>79</v>
      </c>
      <c r="U613" s="2" t="s">
        <v>110</v>
      </c>
      <c r="V613" s="2" t="s">
        <v>95</v>
      </c>
      <c r="W613" s="2" t="s">
        <v>106</v>
      </c>
      <c r="X613" s="2" t="s">
        <v>148</v>
      </c>
      <c r="Y613" s="2" t="s">
        <v>93</v>
      </c>
      <c r="Z613" s="2" t="s">
        <v>53</v>
      </c>
      <c r="AA613" s="2" t="s">
        <v>54</v>
      </c>
      <c r="AB613" s="2" t="s">
        <v>4202</v>
      </c>
      <c r="AC613" s="2" t="s">
        <v>4203</v>
      </c>
      <c r="AD613" s="6" t="s">
        <v>4204</v>
      </c>
      <c r="AE613" s="7" t="str">
        <f>HYPERLINK("https://drive.google.com/file/d/1fsKhirkU0Q_IJPvqbE8xaso0IbynU7H-/view?usp=drivesdk","Bhangare kajal Gorakshआपले प्रमाणपत्र")</f>
        <v>Bhangare kajal Gorakshआपले प्रमाणपत्र</v>
      </c>
      <c r="AF613" s="2" t="s">
        <v>4205</v>
      </c>
    </row>
    <row r="614" spans="1:32" ht="12.75">
      <c r="A614" s="4">
        <v>44250.896789918981</v>
      </c>
      <c r="B614" s="2" t="s">
        <v>4206</v>
      </c>
      <c r="C614" s="5">
        <v>0</v>
      </c>
      <c r="D614" s="2" t="s">
        <v>4207</v>
      </c>
      <c r="E614" s="2" t="s">
        <v>4208</v>
      </c>
      <c r="F614" s="2" t="s">
        <v>35</v>
      </c>
      <c r="G614" s="2" t="s">
        <v>157</v>
      </c>
      <c r="H614" s="2">
        <v>2014</v>
      </c>
      <c r="I614" s="2" t="s">
        <v>37</v>
      </c>
      <c r="J614" s="2" t="s">
        <v>38</v>
      </c>
      <c r="K614" s="2" t="s">
        <v>39</v>
      </c>
      <c r="L614" s="2" t="s">
        <v>40</v>
      </c>
      <c r="M614" s="2" t="s">
        <v>41</v>
      </c>
      <c r="N614" s="2" t="s">
        <v>42</v>
      </c>
      <c r="O614" s="2" t="s">
        <v>43</v>
      </c>
      <c r="P614" s="2" t="s">
        <v>44</v>
      </c>
      <c r="Q614" s="2" t="s">
        <v>45</v>
      </c>
      <c r="R614" s="2" t="s">
        <v>109</v>
      </c>
      <c r="S614" s="2" t="s">
        <v>47</v>
      </c>
      <c r="T614" s="2" t="s">
        <v>48</v>
      </c>
      <c r="U614" s="2" t="s">
        <v>49</v>
      </c>
      <c r="V614" s="2" t="s">
        <v>50</v>
      </c>
      <c r="W614" s="2" t="s">
        <v>37</v>
      </c>
      <c r="X614" s="2" t="s">
        <v>51</v>
      </c>
      <c r="Y614" s="2" t="s">
        <v>52</v>
      </c>
      <c r="Z614" s="2" t="s">
        <v>53</v>
      </c>
      <c r="AA614" s="2" t="s">
        <v>54</v>
      </c>
      <c r="AB614" s="2" t="s">
        <v>4209</v>
      </c>
      <c r="AC614" s="2" t="s">
        <v>4210</v>
      </c>
      <c r="AD614" s="6" t="s">
        <v>4211</v>
      </c>
      <c r="AE614" s="7" t="str">
        <f>HYPERLINK("https://drive.google.com/file/d/1VeBIdTKjm_qaPcxJD20oFiDk1PcR4fxK/view?usp=drivesdk","ओंकार लक्ष्मणराव घाडगेआपले प्रमाणपत्र")</f>
        <v>ओंकार लक्ष्मणराव घाडगेआपले प्रमाणपत्र</v>
      </c>
      <c r="AF614" s="2" t="s">
        <v>4212</v>
      </c>
    </row>
    <row r="615" spans="1:32" ht="12.75">
      <c r="A615" s="4">
        <v>44250.955195509261</v>
      </c>
      <c r="B615" s="2" t="s">
        <v>4213</v>
      </c>
      <c r="C615" s="8">
        <v>26</v>
      </c>
      <c r="D615" s="2" t="s">
        <v>4214</v>
      </c>
      <c r="E615" s="2" t="s">
        <v>4215</v>
      </c>
      <c r="F615" s="2" t="s">
        <v>72</v>
      </c>
      <c r="G615" s="2" t="s">
        <v>157</v>
      </c>
      <c r="H615" s="2">
        <v>2014</v>
      </c>
      <c r="I615" s="2" t="s">
        <v>37</v>
      </c>
      <c r="J615" s="2" t="s">
        <v>73</v>
      </c>
      <c r="K615" s="2" t="s">
        <v>39</v>
      </c>
      <c r="L615" s="2" t="s">
        <v>40</v>
      </c>
      <c r="M615" s="2" t="s">
        <v>41</v>
      </c>
      <c r="N615" s="2" t="s">
        <v>63</v>
      </c>
      <c r="O615" s="2" t="s">
        <v>43</v>
      </c>
      <c r="P615" s="2" t="s">
        <v>44</v>
      </c>
      <c r="Q615" s="2" t="s">
        <v>45</v>
      </c>
      <c r="R615" s="2" t="s">
        <v>81</v>
      </c>
      <c r="S615" s="2" t="s">
        <v>93</v>
      </c>
      <c r="T615" s="2" t="s">
        <v>94</v>
      </c>
      <c r="U615" s="2" t="s">
        <v>110</v>
      </c>
      <c r="V615" s="2" t="s">
        <v>50</v>
      </c>
      <c r="W615" s="2" t="s">
        <v>81</v>
      </c>
      <c r="X615" s="2" t="s">
        <v>51</v>
      </c>
      <c r="Y615" s="2" t="s">
        <v>52</v>
      </c>
      <c r="Z615" s="2" t="s">
        <v>53</v>
      </c>
      <c r="AA615" s="2" t="s">
        <v>54</v>
      </c>
      <c r="AB615" s="2" t="s">
        <v>4216</v>
      </c>
      <c r="AC615" s="2" t="s">
        <v>4217</v>
      </c>
      <c r="AD615" s="6" t="s">
        <v>4218</v>
      </c>
      <c r="AE615" s="7" t="str">
        <f>HYPERLINK("https://drive.google.com/file/d/1eJLG_DD3kE9hko4WZVpkagARNxFEVL0Y/view?usp=drivesdk","अमोल शिंदे पाटीलआपले प्रमाणपत्र")</f>
        <v>अमोल शिंदे पाटीलआपले प्रमाणपत्र</v>
      </c>
      <c r="AF615" s="2" t="s">
        <v>4219</v>
      </c>
    </row>
    <row r="616" spans="1:32" ht="12.75">
      <c r="A616" s="4">
        <v>44251.411687175925</v>
      </c>
      <c r="B616" s="2" t="s">
        <v>4220</v>
      </c>
      <c r="C616" s="8">
        <v>8</v>
      </c>
      <c r="D616" s="2" t="s">
        <v>2348</v>
      </c>
      <c r="E616" s="2" t="s">
        <v>4221</v>
      </c>
      <c r="F616" s="2" t="s">
        <v>72</v>
      </c>
      <c r="G616" s="2" t="s">
        <v>105</v>
      </c>
      <c r="H616" s="2">
        <v>2014</v>
      </c>
      <c r="I616" s="2" t="s">
        <v>81</v>
      </c>
      <c r="J616" s="2" t="s">
        <v>73</v>
      </c>
      <c r="K616" s="2" t="s">
        <v>81</v>
      </c>
      <c r="L616" s="2" t="s">
        <v>278</v>
      </c>
      <c r="M616" s="2" t="s">
        <v>107</v>
      </c>
      <c r="N616" s="2" t="s">
        <v>63</v>
      </c>
      <c r="O616" s="2" t="s">
        <v>43</v>
      </c>
      <c r="P616" s="2" t="s">
        <v>76</v>
      </c>
      <c r="Q616" s="2" t="s">
        <v>77</v>
      </c>
      <c r="R616" s="2" t="s">
        <v>64</v>
      </c>
      <c r="S616" s="2" t="s">
        <v>93</v>
      </c>
      <c r="T616" s="2" t="s">
        <v>79</v>
      </c>
      <c r="U616" s="2" t="s">
        <v>49</v>
      </c>
      <c r="V616" s="2" t="s">
        <v>139</v>
      </c>
      <c r="W616" s="2" t="s">
        <v>106</v>
      </c>
      <c r="X616" s="2" t="s">
        <v>148</v>
      </c>
      <c r="Y616" s="2" t="s">
        <v>52</v>
      </c>
      <c r="Z616" s="2" t="s">
        <v>96</v>
      </c>
      <c r="AA616" s="2" t="s">
        <v>140</v>
      </c>
      <c r="AB616" s="2" t="s">
        <v>4222</v>
      </c>
      <c r="AC616" s="2" t="s">
        <v>4223</v>
      </c>
      <c r="AD616" s="6" t="s">
        <v>4224</v>
      </c>
      <c r="AE616" s="7" t="str">
        <f>HYPERLINK("https://drive.google.com/file/d/1eC3mImr87_oBknUJAeuH9lFqFu0K2zxa/view?usp=drivesdk","Englishआपले प्रमाणपत्र")</f>
        <v>Englishआपले प्रमाणपत्र</v>
      </c>
      <c r="AF616" s="2" t="s">
        <v>4225</v>
      </c>
    </row>
    <row r="617" spans="1:32" ht="12.75">
      <c r="A617" s="4">
        <v>44251.446354872685</v>
      </c>
      <c r="B617" s="2" t="s">
        <v>4226</v>
      </c>
      <c r="C617" s="8">
        <v>16</v>
      </c>
      <c r="D617" s="2" t="s">
        <v>4056</v>
      </c>
      <c r="E617" s="2" t="s">
        <v>4057</v>
      </c>
      <c r="F617" s="2" t="s">
        <v>72</v>
      </c>
      <c r="G617" s="2" t="s">
        <v>105</v>
      </c>
      <c r="H617" s="2">
        <v>2014</v>
      </c>
      <c r="I617" s="2" t="s">
        <v>37</v>
      </c>
      <c r="J617" s="2" t="s">
        <v>131</v>
      </c>
      <c r="K617" s="2" t="s">
        <v>205</v>
      </c>
      <c r="L617" s="2" t="s">
        <v>278</v>
      </c>
      <c r="M617" s="2" t="s">
        <v>41</v>
      </c>
      <c r="N617" s="2" t="s">
        <v>108</v>
      </c>
      <c r="O617" s="2" t="s">
        <v>188</v>
      </c>
      <c r="P617" s="2" t="s">
        <v>44</v>
      </c>
      <c r="Q617" s="2" t="s">
        <v>45</v>
      </c>
      <c r="R617" s="2" t="s">
        <v>64</v>
      </c>
      <c r="S617" s="2" t="s">
        <v>206</v>
      </c>
      <c r="T617" s="2" t="s">
        <v>121</v>
      </c>
      <c r="U617" s="2" t="s">
        <v>49</v>
      </c>
      <c r="V617" s="2" t="s">
        <v>95</v>
      </c>
      <c r="W617" s="2" t="s">
        <v>37</v>
      </c>
      <c r="X617" s="2" t="s">
        <v>148</v>
      </c>
      <c r="Y617" s="2" t="s">
        <v>206</v>
      </c>
      <c r="Z617" s="2" t="s">
        <v>149</v>
      </c>
      <c r="AA617" s="2" t="s">
        <v>54</v>
      </c>
      <c r="AB617" s="2" t="s">
        <v>4227</v>
      </c>
      <c r="AC617" s="2" t="s">
        <v>4228</v>
      </c>
      <c r="AD617" s="6" t="s">
        <v>4229</v>
      </c>
      <c r="AE617" s="7" t="str">
        <f>HYPERLINK("https://drive.google.com/file/d/1RJjvalfrbkB5xoQCF0aWlnS27qcv0cMS/view?usp=drivesdk","Aditi Prakash Ekhandeआपले प्रमाणपत्र")</f>
        <v>Aditi Prakash Ekhandeआपले प्रमाणपत्र</v>
      </c>
      <c r="AF617" s="2" t="s">
        <v>4230</v>
      </c>
    </row>
    <row r="618" spans="1:32" ht="12.75">
      <c r="A618" s="4">
        <v>44251.472313576392</v>
      </c>
      <c r="B618" s="2" t="s">
        <v>4231</v>
      </c>
      <c r="C618" s="8">
        <v>30</v>
      </c>
      <c r="D618" s="2" t="s">
        <v>4232</v>
      </c>
      <c r="E618" s="2" t="s">
        <v>4233</v>
      </c>
      <c r="F618" s="2" t="s">
        <v>72</v>
      </c>
      <c r="G618" s="2" t="s">
        <v>90</v>
      </c>
      <c r="H618" s="2">
        <v>2014</v>
      </c>
      <c r="I618" s="2" t="s">
        <v>37</v>
      </c>
      <c r="J618" s="2" t="s">
        <v>38</v>
      </c>
      <c r="K618" s="2" t="s">
        <v>39</v>
      </c>
      <c r="L618" s="2" t="s">
        <v>278</v>
      </c>
      <c r="M618" s="2" t="s">
        <v>41</v>
      </c>
      <c r="N618" s="2" t="s">
        <v>42</v>
      </c>
      <c r="O618" s="2" t="s">
        <v>43</v>
      </c>
      <c r="P618" s="2" t="s">
        <v>44</v>
      </c>
      <c r="Q618" s="2" t="s">
        <v>45</v>
      </c>
      <c r="R618" s="2" t="s">
        <v>109</v>
      </c>
      <c r="S618" s="2" t="s">
        <v>47</v>
      </c>
      <c r="T618" s="2" t="s">
        <v>94</v>
      </c>
      <c r="U618" s="2" t="s">
        <v>110</v>
      </c>
      <c r="V618" s="2" t="s">
        <v>50</v>
      </c>
      <c r="W618" s="2" t="s">
        <v>37</v>
      </c>
      <c r="X618" s="2" t="s">
        <v>51</v>
      </c>
      <c r="Y618" s="2" t="s">
        <v>52</v>
      </c>
      <c r="Z618" s="2" t="s">
        <v>53</v>
      </c>
      <c r="AA618" s="2" t="s">
        <v>140</v>
      </c>
      <c r="AB618" s="2" t="s">
        <v>4234</v>
      </c>
      <c r="AC618" s="2" t="s">
        <v>4235</v>
      </c>
      <c r="AD618" s="6" t="s">
        <v>4236</v>
      </c>
      <c r="AE618" s="7" t="str">
        <f>HYPERLINK("https://drive.google.com/file/d/1VwQ-tDR1dC6Z3tkz2nnsSHWonFO-GWOd/view?usp=drivesdk","नन्नवरे  प्रतिभा  बाबासाहेबआपले प्रमाणपत्र")</f>
        <v>नन्नवरे  प्रतिभा  बाबासाहेबआपले प्रमाणपत्र</v>
      </c>
      <c r="AF618" s="2" t="s">
        <v>4237</v>
      </c>
    </row>
    <row r="619" spans="1:32" ht="12.75">
      <c r="A619" s="4">
        <v>44251.486654583336</v>
      </c>
      <c r="B619" s="2" t="s">
        <v>4238</v>
      </c>
      <c r="C619" s="8">
        <v>8</v>
      </c>
      <c r="D619" s="2" t="s">
        <v>4239</v>
      </c>
      <c r="E619" s="2" t="s">
        <v>4221</v>
      </c>
      <c r="F619" s="2" t="s">
        <v>72</v>
      </c>
      <c r="G619" s="2" t="s">
        <v>105</v>
      </c>
      <c r="H619" s="2">
        <v>2014</v>
      </c>
      <c r="I619" s="2" t="s">
        <v>106</v>
      </c>
      <c r="J619" s="2" t="s">
        <v>73</v>
      </c>
      <c r="K619" s="2" t="s">
        <v>81</v>
      </c>
      <c r="L619" s="2" t="s">
        <v>278</v>
      </c>
      <c r="M619" s="2" t="s">
        <v>107</v>
      </c>
      <c r="N619" s="2" t="s">
        <v>63</v>
      </c>
      <c r="O619" s="2" t="s">
        <v>43</v>
      </c>
      <c r="P619" s="2" t="s">
        <v>120</v>
      </c>
      <c r="Q619" s="2" t="s">
        <v>45</v>
      </c>
      <c r="R619" s="2" t="s">
        <v>109</v>
      </c>
      <c r="S619" s="2" t="s">
        <v>93</v>
      </c>
      <c r="T619" s="2" t="s">
        <v>94</v>
      </c>
      <c r="U619" s="2" t="s">
        <v>49</v>
      </c>
      <c r="V619" s="2" t="s">
        <v>139</v>
      </c>
      <c r="W619" s="2" t="s">
        <v>81</v>
      </c>
      <c r="X619" s="2" t="s">
        <v>148</v>
      </c>
      <c r="Y619" s="2" t="s">
        <v>93</v>
      </c>
      <c r="Z619" s="2" t="s">
        <v>96</v>
      </c>
      <c r="AA619" s="2" t="s">
        <v>140</v>
      </c>
      <c r="AB619" s="2" t="s">
        <v>4240</v>
      </c>
      <c r="AC619" s="2" t="s">
        <v>4241</v>
      </c>
      <c r="AD619" s="6" t="s">
        <v>4242</v>
      </c>
      <c r="AE619" s="7" t="str">
        <f>HYPERLINK("https://drive.google.com/file/d/1XzRKAjJV7UNP1Csclt1ttaem4RWCLx_z/view?usp=drivesdk","Binnar Pavan Sanjayआपले प्रमाणपत्र")</f>
        <v>Binnar Pavan Sanjayआपले प्रमाणपत्र</v>
      </c>
      <c r="AF619" s="2" t="s">
        <v>4243</v>
      </c>
    </row>
    <row r="620" spans="1:32" ht="12.75">
      <c r="A620" s="4">
        <v>44251.497318333335</v>
      </c>
      <c r="B620" s="2" t="s">
        <v>4244</v>
      </c>
      <c r="C620" s="8">
        <v>22</v>
      </c>
      <c r="D620" s="2" t="s">
        <v>4245</v>
      </c>
      <c r="E620" s="2" t="s">
        <v>4098</v>
      </c>
      <c r="F620" s="2" t="s">
        <v>72</v>
      </c>
      <c r="G620" s="2" t="s">
        <v>105</v>
      </c>
      <c r="H620" s="2">
        <v>2014</v>
      </c>
      <c r="I620" s="2" t="s">
        <v>106</v>
      </c>
      <c r="J620" s="2" t="s">
        <v>73</v>
      </c>
      <c r="K620" s="2" t="s">
        <v>39</v>
      </c>
      <c r="L620" s="2" t="s">
        <v>40</v>
      </c>
      <c r="M620" s="2" t="s">
        <v>41</v>
      </c>
      <c r="N620" s="2" t="s">
        <v>63</v>
      </c>
      <c r="O620" s="2" t="s">
        <v>43</v>
      </c>
      <c r="P620" s="2" t="s">
        <v>44</v>
      </c>
      <c r="Q620" s="2" t="s">
        <v>45</v>
      </c>
      <c r="R620" s="2" t="s">
        <v>109</v>
      </c>
      <c r="S620" s="2" t="s">
        <v>93</v>
      </c>
      <c r="T620" s="2" t="s">
        <v>94</v>
      </c>
      <c r="U620" s="2" t="s">
        <v>110</v>
      </c>
      <c r="V620" s="2" t="s">
        <v>50</v>
      </c>
      <c r="W620" s="2" t="s">
        <v>106</v>
      </c>
      <c r="X620" s="2" t="s">
        <v>51</v>
      </c>
      <c r="Y620" s="2" t="s">
        <v>52</v>
      </c>
      <c r="Z620" s="2" t="s">
        <v>53</v>
      </c>
      <c r="AA620" s="2" t="s">
        <v>112</v>
      </c>
      <c r="AB620" s="2" t="s">
        <v>4246</v>
      </c>
      <c r="AC620" s="2" t="s">
        <v>4247</v>
      </c>
      <c r="AD620" s="6" t="s">
        <v>4248</v>
      </c>
      <c r="AE620" s="7" t="str">
        <f>HYPERLINK("https://drive.google.com/file/d/1cyStk3r3MICYZFAjyH-mnZYt9JL_nW_7/view?usp=drivesdk","Sachin trambak salveआपले प्रमाणपत्र")</f>
        <v>Sachin trambak salveआपले प्रमाणपत्र</v>
      </c>
      <c r="AF620" s="2" t="s">
        <v>4249</v>
      </c>
    </row>
    <row r="621" spans="1:32" ht="12.75">
      <c r="A621" s="4">
        <v>44251.499637881949</v>
      </c>
      <c r="B621" s="2" t="s">
        <v>4250</v>
      </c>
      <c r="C621" s="8">
        <v>10</v>
      </c>
      <c r="D621" s="2" t="s">
        <v>4251</v>
      </c>
      <c r="E621" s="2" t="s">
        <v>4252</v>
      </c>
      <c r="F621" s="2" t="s">
        <v>72</v>
      </c>
      <c r="G621" s="2" t="s">
        <v>105</v>
      </c>
      <c r="H621" s="2">
        <v>2014</v>
      </c>
      <c r="I621" s="2" t="s">
        <v>81</v>
      </c>
      <c r="J621" s="2" t="s">
        <v>73</v>
      </c>
      <c r="K621" s="2" t="s">
        <v>39</v>
      </c>
      <c r="L621" s="2" t="s">
        <v>40</v>
      </c>
      <c r="M621" s="2" t="s">
        <v>107</v>
      </c>
      <c r="N621" s="2" t="s">
        <v>431</v>
      </c>
      <c r="O621" s="2" t="s">
        <v>75</v>
      </c>
      <c r="P621" s="2" t="s">
        <v>76</v>
      </c>
      <c r="Q621" s="2" t="s">
        <v>77</v>
      </c>
      <c r="R621" s="2" t="s">
        <v>81</v>
      </c>
      <c r="S621" s="2" t="s">
        <v>206</v>
      </c>
      <c r="T621" s="2" t="s">
        <v>48</v>
      </c>
      <c r="U621" s="2" t="s">
        <v>80</v>
      </c>
      <c r="V621" s="2" t="s">
        <v>95</v>
      </c>
      <c r="W621" s="2" t="s">
        <v>81</v>
      </c>
      <c r="X621" s="2" t="s">
        <v>148</v>
      </c>
      <c r="Y621" s="2" t="s">
        <v>122</v>
      </c>
      <c r="Z621" s="2" t="s">
        <v>53</v>
      </c>
      <c r="AA621" s="2" t="s">
        <v>112</v>
      </c>
      <c r="AB621" s="2" t="s">
        <v>4253</v>
      </c>
      <c r="AC621" s="2" t="s">
        <v>4254</v>
      </c>
      <c r="AD621" s="6" t="s">
        <v>4255</v>
      </c>
      <c r="AE621" s="7" t="str">
        <f>HYPERLINK("https://drive.google.com/file/d/10hOlLMTYf9yg7ZqtuVu_1B909aY1HagT/view?usp=drivesdk","Sadgir samir valibaआपले प्रमाणपत्र")</f>
        <v>Sadgir samir valibaआपले प्रमाणपत्र</v>
      </c>
      <c r="AF621" s="2" t="s">
        <v>4256</v>
      </c>
    </row>
    <row r="622" spans="1:32" ht="12.75">
      <c r="A622" s="4">
        <v>44251.503489467592</v>
      </c>
      <c r="B622" s="2" t="s">
        <v>4257</v>
      </c>
      <c r="C622" s="8">
        <v>20</v>
      </c>
      <c r="D622" s="2" t="s">
        <v>4258</v>
      </c>
      <c r="E622" s="2" t="s">
        <v>4178</v>
      </c>
      <c r="F622" s="2" t="s">
        <v>72</v>
      </c>
      <c r="G622" s="2" t="s">
        <v>105</v>
      </c>
      <c r="H622" s="2">
        <v>2014</v>
      </c>
      <c r="I622" s="2" t="s">
        <v>46</v>
      </c>
      <c r="J622" s="2" t="s">
        <v>131</v>
      </c>
      <c r="K622" s="2" t="s">
        <v>39</v>
      </c>
      <c r="L622" s="2" t="s">
        <v>40</v>
      </c>
      <c r="M622" s="2" t="s">
        <v>41</v>
      </c>
      <c r="N622" s="2" t="s">
        <v>63</v>
      </c>
      <c r="O622" s="2" t="s">
        <v>43</v>
      </c>
      <c r="P622" s="2" t="s">
        <v>44</v>
      </c>
      <c r="Q622" s="2" t="s">
        <v>77</v>
      </c>
      <c r="R622" s="2" t="s">
        <v>64</v>
      </c>
      <c r="S622" s="2" t="s">
        <v>47</v>
      </c>
      <c r="T622" s="2" t="s">
        <v>79</v>
      </c>
      <c r="U622" s="2" t="s">
        <v>80</v>
      </c>
      <c r="V622" s="2" t="s">
        <v>50</v>
      </c>
      <c r="W622" s="2" t="s">
        <v>106</v>
      </c>
      <c r="X622" s="2" t="s">
        <v>51</v>
      </c>
      <c r="Y622" s="2" t="s">
        <v>122</v>
      </c>
      <c r="Z622" s="2" t="s">
        <v>53</v>
      </c>
      <c r="AA622" s="2" t="s">
        <v>123</v>
      </c>
      <c r="AB622" s="2" t="s">
        <v>334</v>
      </c>
      <c r="AC622" s="2" t="s">
        <v>4259</v>
      </c>
      <c r="AD622" s="6" t="s">
        <v>4260</v>
      </c>
      <c r="AE622" s="7" t="str">
        <f>HYPERLINK("https://drive.google.com/file/d/1Jd9uMBEl7bNF5DrOJW__XJAKQPrCDJka/view?usp=drivesdk","Sadgir Mahesh Santuआपले प्रमाणपत्र")</f>
        <v>Sadgir Mahesh Santuआपले प्रमाणपत्र</v>
      </c>
      <c r="AF622" s="2" t="s">
        <v>4261</v>
      </c>
    </row>
    <row r="623" spans="1:32" ht="12.75">
      <c r="A623" s="4">
        <v>44251.5049587963</v>
      </c>
      <c r="B623" s="2" t="s">
        <v>4262</v>
      </c>
      <c r="C623" s="8">
        <v>14</v>
      </c>
      <c r="D623" s="2" t="s">
        <v>4263</v>
      </c>
      <c r="E623" s="2" t="s">
        <v>4264</v>
      </c>
      <c r="F623" s="2" t="s">
        <v>72</v>
      </c>
      <c r="G623" s="2" t="s">
        <v>105</v>
      </c>
      <c r="H623" s="2">
        <v>2014</v>
      </c>
      <c r="I623" s="2" t="s">
        <v>106</v>
      </c>
      <c r="J623" s="2" t="s">
        <v>73</v>
      </c>
      <c r="K623" s="2" t="s">
        <v>46</v>
      </c>
      <c r="L623" s="2" t="s">
        <v>40</v>
      </c>
      <c r="M623" s="2" t="s">
        <v>107</v>
      </c>
      <c r="N623" s="2" t="s">
        <v>63</v>
      </c>
      <c r="O623" s="2" t="s">
        <v>43</v>
      </c>
      <c r="P623" s="2" t="s">
        <v>120</v>
      </c>
      <c r="Q623" s="2" t="s">
        <v>77</v>
      </c>
      <c r="R623" s="2" t="s">
        <v>109</v>
      </c>
      <c r="S623" s="2" t="s">
        <v>93</v>
      </c>
      <c r="T623" s="2" t="s">
        <v>94</v>
      </c>
      <c r="U623" s="2" t="s">
        <v>110</v>
      </c>
      <c r="V623" s="2" t="s">
        <v>50</v>
      </c>
      <c r="W623" s="2" t="s">
        <v>81</v>
      </c>
      <c r="X623" s="2" t="s">
        <v>51</v>
      </c>
      <c r="Y623" s="2" t="s">
        <v>52</v>
      </c>
      <c r="Z623" s="2" t="s">
        <v>53</v>
      </c>
      <c r="AA623" s="2" t="s">
        <v>112</v>
      </c>
      <c r="AB623" s="2" t="s">
        <v>4265</v>
      </c>
      <c r="AC623" s="2" t="s">
        <v>4266</v>
      </c>
      <c r="AD623" s="6" t="s">
        <v>4267</v>
      </c>
      <c r="AE623" s="7" t="str">
        <f>HYPERLINK("https://drive.google.com/file/d/1AMq9ZhmKibJHX3Xu8LYy5hdGJPV_ba5u/view?usp=drivesdk","Gokul bhausaheb binnarआपले प्रमाणपत्र")</f>
        <v>Gokul bhausaheb binnarआपले प्रमाणपत्र</v>
      </c>
      <c r="AF623" s="2" t="s">
        <v>4268</v>
      </c>
    </row>
    <row r="624" spans="1:32" ht="12.75">
      <c r="A624" s="4">
        <v>44251.505124166666</v>
      </c>
      <c r="B624" s="2" t="s">
        <v>4269</v>
      </c>
      <c r="C624" s="8">
        <v>18</v>
      </c>
      <c r="D624" s="2" t="s">
        <v>4270</v>
      </c>
      <c r="E624" s="2" t="s">
        <v>4178</v>
      </c>
      <c r="F624" s="2" t="s">
        <v>72</v>
      </c>
      <c r="G624" s="2" t="s">
        <v>105</v>
      </c>
      <c r="H624" s="2">
        <v>2013</v>
      </c>
      <c r="I624" s="2" t="s">
        <v>106</v>
      </c>
      <c r="J624" s="2" t="s">
        <v>73</v>
      </c>
      <c r="K624" s="2" t="s">
        <v>39</v>
      </c>
      <c r="L624" s="2" t="s">
        <v>40</v>
      </c>
      <c r="M624" s="2" t="s">
        <v>41</v>
      </c>
      <c r="N624" s="2" t="s">
        <v>63</v>
      </c>
      <c r="O624" s="2" t="s">
        <v>43</v>
      </c>
      <c r="P624" s="2" t="s">
        <v>44</v>
      </c>
      <c r="Q624" s="2" t="s">
        <v>77</v>
      </c>
      <c r="R624" s="2" t="s">
        <v>109</v>
      </c>
      <c r="S624" s="2" t="s">
        <v>93</v>
      </c>
      <c r="T624" s="2" t="s">
        <v>94</v>
      </c>
      <c r="U624" s="2" t="s">
        <v>49</v>
      </c>
      <c r="V624" s="2" t="s">
        <v>50</v>
      </c>
      <c r="W624" s="2" t="s">
        <v>106</v>
      </c>
      <c r="X624" s="2" t="s">
        <v>189</v>
      </c>
      <c r="Y624" s="2" t="s">
        <v>52</v>
      </c>
      <c r="Z624" s="2" t="s">
        <v>53</v>
      </c>
      <c r="AA624" s="2" t="s">
        <v>112</v>
      </c>
      <c r="AB624" s="2" t="s">
        <v>4253</v>
      </c>
      <c r="AC624" s="2" t="s">
        <v>4271</v>
      </c>
      <c r="AD624" s="6" t="s">
        <v>4272</v>
      </c>
      <c r="AE624" s="7" t="str">
        <f>HYPERLINK("https://drive.google.com/file/d/1ipKgkTWMu_S34zXPEuTtZlf9NevEUU-l/view?usp=drivesdk","Kiran santu binnarआपले प्रमाणपत्र")</f>
        <v>Kiran santu binnarआपले प्रमाणपत्र</v>
      </c>
      <c r="AF624" s="2" t="s">
        <v>4273</v>
      </c>
    </row>
    <row r="625" spans="1:32" ht="12.75">
      <c r="A625" s="4">
        <v>44251.505606157407</v>
      </c>
      <c r="B625" s="2" t="s">
        <v>4274</v>
      </c>
      <c r="C625" s="8">
        <v>8</v>
      </c>
      <c r="D625" s="2" t="s">
        <v>4275</v>
      </c>
      <c r="E625" s="2" t="s">
        <v>4276</v>
      </c>
      <c r="F625" s="2" t="s">
        <v>72</v>
      </c>
      <c r="G625" s="2" t="s">
        <v>105</v>
      </c>
      <c r="H625" s="2">
        <v>2014</v>
      </c>
      <c r="I625" s="2" t="s">
        <v>106</v>
      </c>
      <c r="J625" s="2" t="s">
        <v>73</v>
      </c>
      <c r="K625" s="2" t="s">
        <v>81</v>
      </c>
      <c r="L625" s="2" t="s">
        <v>40</v>
      </c>
      <c r="M625" s="2" t="s">
        <v>107</v>
      </c>
      <c r="N625" s="2" t="s">
        <v>63</v>
      </c>
      <c r="O625" s="2" t="s">
        <v>75</v>
      </c>
      <c r="P625" s="2" t="s">
        <v>76</v>
      </c>
      <c r="Q625" s="2" t="s">
        <v>77</v>
      </c>
      <c r="R625" s="2" t="s">
        <v>109</v>
      </c>
      <c r="S625" s="2" t="s">
        <v>93</v>
      </c>
      <c r="T625" s="2" t="s">
        <v>94</v>
      </c>
      <c r="U625" s="2" t="s">
        <v>110</v>
      </c>
      <c r="V625" s="2" t="s">
        <v>95</v>
      </c>
      <c r="W625" s="2" t="s">
        <v>106</v>
      </c>
      <c r="X625" s="2" t="s">
        <v>82</v>
      </c>
      <c r="Y625" s="2" t="s">
        <v>93</v>
      </c>
      <c r="Z625" s="2" t="s">
        <v>53</v>
      </c>
      <c r="AA625" s="2" t="s">
        <v>54</v>
      </c>
      <c r="AB625" s="2" t="s">
        <v>4277</v>
      </c>
      <c r="AC625" s="2" t="s">
        <v>4278</v>
      </c>
      <c r="AD625" s="6" t="s">
        <v>4279</v>
      </c>
      <c r="AE625" s="7" t="str">
        <f>HYPERLINK("https://drive.google.com/file/d/1us3zu7-C-gaZd4QUDLqHVm9fw35fiY7u/view?usp=drivesdk","Shubham Vitthal Binnarआपले प्रमाणपत्र")</f>
        <v>Shubham Vitthal Binnarआपले प्रमाणपत्र</v>
      </c>
      <c r="AF625" s="2" t="s">
        <v>4280</v>
      </c>
    </row>
    <row r="626" spans="1:32" ht="12.75">
      <c r="A626" s="4">
        <v>44251.506054953701</v>
      </c>
      <c r="B626" s="2" t="s">
        <v>4281</v>
      </c>
      <c r="C626" s="8">
        <v>16</v>
      </c>
      <c r="D626" s="2" t="s">
        <v>409</v>
      </c>
      <c r="E626" s="2" t="s">
        <v>4282</v>
      </c>
      <c r="F626" s="2" t="s">
        <v>104</v>
      </c>
      <c r="G626" s="2" t="s">
        <v>105</v>
      </c>
      <c r="H626" s="2">
        <v>2014</v>
      </c>
      <c r="I626" s="2" t="s">
        <v>106</v>
      </c>
      <c r="J626" s="2" t="s">
        <v>73</v>
      </c>
      <c r="K626" s="2" t="s">
        <v>39</v>
      </c>
      <c r="L626" s="2" t="s">
        <v>40</v>
      </c>
      <c r="M626" s="2" t="s">
        <v>165</v>
      </c>
      <c r="N626" s="2" t="s">
        <v>63</v>
      </c>
      <c r="O626" s="2" t="s">
        <v>43</v>
      </c>
      <c r="P626" s="2" t="s">
        <v>44</v>
      </c>
      <c r="Q626" s="2" t="s">
        <v>77</v>
      </c>
      <c r="R626" s="2" t="s">
        <v>109</v>
      </c>
      <c r="S626" s="2" t="s">
        <v>93</v>
      </c>
      <c r="T626" s="2" t="s">
        <v>94</v>
      </c>
      <c r="U626" s="2" t="s">
        <v>132</v>
      </c>
      <c r="V626" s="2" t="s">
        <v>50</v>
      </c>
      <c r="W626" s="2" t="s">
        <v>106</v>
      </c>
      <c r="X626" s="2" t="s">
        <v>189</v>
      </c>
      <c r="Y626" s="2" t="s">
        <v>52</v>
      </c>
      <c r="Z626" s="2" t="s">
        <v>53</v>
      </c>
      <c r="AA626" s="2" t="s">
        <v>112</v>
      </c>
      <c r="AB626" s="2" t="s">
        <v>4283</v>
      </c>
      <c r="AC626" s="2" t="s">
        <v>4284</v>
      </c>
      <c r="AD626" s="6" t="s">
        <v>4285</v>
      </c>
      <c r="AE626" s="7" t="str">
        <f>HYPERLINK("https://drive.google.com/file/d/1-1sA_faXxuGZQPslpp8lyA1Cc-v_YziA/view?usp=drivesdk","Yesआपले प्रमाणपत्र")</f>
        <v>Yesआपले प्रमाणपत्र</v>
      </c>
      <c r="AF626" s="2" t="s">
        <v>4286</v>
      </c>
    </row>
    <row r="627" spans="1:32" ht="12.75">
      <c r="A627" s="4">
        <v>44251.506646504626</v>
      </c>
      <c r="B627" s="2" t="s">
        <v>4287</v>
      </c>
      <c r="C627" s="8">
        <v>14</v>
      </c>
      <c r="D627" s="2" t="s">
        <v>4288</v>
      </c>
      <c r="E627" s="2" t="s">
        <v>4289</v>
      </c>
      <c r="F627" s="2" t="s">
        <v>72</v>
      </c>
      <c r="G627" s="2" t="s">
        <v>105</v>
      </c>
      <c r="H627" s="2">
        <v>2014</v>
      </c>
      <c r="I627" s="2" t="s">
        <v>106</v>
      </c>
      <c r="J627" s="2" t="s">
        <v>73</v>
      </c>
      <c r="K627" s="2" t="s">
        <v>46</v>
      </c>
      <c r="L627" s="2" t="s">
        <v>40</v>
      </c>
      <c r="M627" s="2" t="s">
        <v>107</v>
      </c>
      <c r="N627" s="2" t="s">
        <v>63</v>
      </c>
      <c r="O627" s="2" t="s">
        <v>43</v>
      </c>
      <c r="P627" s="2" t="s">
        <v>76</v>
      </c>
      <c r="Q627" s="2" t="s">
        <v>77</v>
      </c>
      <c r="R627" s="2" t="s">
        <v>109</v>
      </c>
      <c r="S627" s="2" t="s">
        <v>93</v>
      </c>
      <c r="T627" s="2" t="s">
        <v>94</v>
      </c>
      <c r="U627" s="2" t="s">
        <v>110</v>
      </c>
      <c r="V627" s="2" t="s">
        <v>50</v>
      </c>
      <c r="W627" s="2" t="s">
        <v>81</v>
      </c>
      <c r="X627" s="2" t="s">
        <v>51</v>
      </c>
      <c r="Y627" s="2" t="s">
        <v>52</v>
      </c>
      <c r="Z627" s="2" t="s">
        <v>53</v>
      </c>
      <c r="AA627" s="2" t="s">
        <v>112</v>
      </c>
      <c r="AB627" s="2" t="s">
        <v>4290</v>
      </c>
      <c r="AC627" s="2" t="s">
        <v>4291</v>
      </c>
      <c r="AD627" s="6" t="s">
        <v>4292</v>
      </c>
      <c r="AE627" s="7" t="str">
        <f>HYPERLINK("https://drive.google.com/file/d/1Jw8TLx0SVYUxeJ5248Q7MFqeizyK-P1l/view?usp=drivesdk","Mengal Prakash Mohan आपले प्रमाणपत्र")</f>
        <v>Mengal Prakash Mohan आपले प्रमाणपत्र</v>
      </c>
      <c r="AF627" s="2" t="s">
        <v>4293</v>
      </c>
    </row>
    <row r="628" spans="1:32" ht="12.75">
      <c r="A628" s="4">
        <v>44251.507076666661</v>
      </c>
      <c r="B628" s="2" t="s">
        <v>4294</v>
      </c>
      <c r="C628" s="8">
        <v>10</v>
      </c>
      <c r="D628" s="2" t="s">
        <v>409</v>
      </c>
      <c r="E628" s="2" t="s">
        <v>4295</v>
      </c>
      <c r="F628" s="2" t="s">
        <v>72</v>
      </c>
      <c r="G628" s="2" t="s">
        <v>105</v>
      </c>
      <c r="H628" s="2">
        <v>2014</v>
      </c>
      <c r="I628" s="2" t="s">
        <v>37</v>
      </c>
      <c r="J628" s="2" t="s">
        <v>73</v>
      </c>
      <c r="K628" s="2" t="s">
        <v>81</v>
      </c>
      <c r="L628" s="2" t="s">
        <v>40</v>
      </c>
      <c r="M628" s="2" t="s">
        <v>165</v>
      </c>
      <c r="N628" s="2" t="s">
        <v>431</v>
      </c>
      <c r="O628" s="2" t="s">
        <v>75</v>
      </c>
      <c r="P628" s="2" t="s">
        <v>44</v>
      </c>
      <c r="Q628" s="2" t="s">
        <v>363</v>
      </c>
      <c r="R628" s="2" t="s">
        <v>81</v>
      </c>
      <c r="S628" s="2" t="s">
        <v>93</v>
      </c>
      <c r="T628" s="2" t="s">
        <v>79</v>
      </c>
      <c r="U628" s="2" t="s">
        <v>132</v>
      </c>
      <c r="V628" s="2" t="s">
        <v>221</v>
      </c>
      <c r="W628" s="2" t="s">
        <v>106</v>
      </c>
      <c r="X628" s="2" t="s">
        <v>148</v>
      </c>
      <c r="Y628" s="2" t="s">
        <v>122</v>
      </c>
      <c r="Z628" s="2" t="s">
        <v>53</v>
      </c>
      <c r="AA628" s="2" t="s">
        <v>112</v>
      </c>
      <c r="AB628" s="2" t="s">
        <v>4296</v>
      </c>
      <c r="AC628" s="2" t="s">
        <v>4297</v>
      </c>
      <c r="AD628" s="6" t="s">
        <v>4298</v>
      </c>
      <c r="AE628" s="7" t="str">
        <f>HYPERLINK("https://drive.google.com/file/d/1JwWvqaKTnffPgR5VhgBiDC2XAcQ0DrUW/view?usp=drivesdk","Yesआपले प्रमाणपत्र")</f>
        <v>Yesआपले प्रमाणपत्र</v>
      </c>
      <c r="AF628" s="2" t="s">
        <v>4299</v>
      </c>
    </row>
    <row r="629" spans="1:32" ht="12.75">
      <c r="A629" s="4">
        <v>44251.507169351855</v>
      </c>
      <c r="B629" s="2" t="s">
        <v>4300</v>
      </c>
      <c r="C629" s="8">
        <v>14</v>
      </c>
      <c r="D629" s="2" t="s">
        <v>4301</v>
      </c>
      <c r="E629" s="2" t="s">
        <v>4302</v>
      </c>
      <c r="F629" s="2" t="s">
        <v>72</v>
      </c>
      <c r="G629" s="2" t="s">
        <v>105</v>
      </c>
      <c r="H629" s="2">
        <v>2014</v>
      </c>
      <c r="I629" s="2" t="s">
        <v>46</v>
      </c>
      <c r="J629" s="2" t="s">
        <v>73</v>
      </c>
      <c r="K629" s="2" t="s">
        <v>39</v>
      </c>
      <c r="L629" s="2" t="s">
        <v>278</v>
      </c>
      <c r="M629" s="2" t="s">
        <v>41</v>
      </c>
      <c r="N629" s="2" t="s">
        <v>63</v>
      </c>
      <c r="O629" s="2" t="s">
        <v>75</v>
      </c>
      <c r="P629" s="2" t="s">
        <v>76</v>
      </c>
      <c r="Q629" s="2" t="s">
        <v>77</v>
      </c>
      <c r="R629" s="2" t="s">
        <v>46</v>
      </c>
      <c r="S629" s="2" t="s">
        <v>206</v>
      </c>
      <c r="T629" s="2" t="s">
        <v>48</v>
      </c>
      <c r="U629" s="2" t="s">
        <v>132</v>
      </c>
      <c r="V629" s="2" t="s">
        <v>139</v>
      </c>
      <c r="W629" s="2" t="s">
        <v>46</v>
      </c>
      <c r="X629" s="2" t="s">
        <v>189</v>
      </c>
      <c r="Y629" s="2" t="s">
        <v>93</v>
      </c>
      <c r="Z629" s="2" t="s">
        <v>53</v>
      </c>
      <c r="AA629" s="2" t="s">
        <v>54</v>
      </c>
      <c r="AB629" s="2" t="s">
        <v>4303</v>
      </c>
      <c r="AC629" s="2" t="s">
        <v>4304</v>
      </c>
      <c r="AD629" s="6" t="s">
        <v>4305</v>
      </c>
      <c r="AE629" s="7" t="str">
        <f>HYPERLINK("https://drive.google.com/file/d/1jq98a53mRMA1wnOC2ROjElSxZdfxKcLL/view?usp=drivesdk","Rahul Abaji Shilkandeआपले प्रमाणपत्र")</f>
        <v>Rahul Abaji Shilkandeआपले प्रमाणपत्र</v>
      </c>
      <c r="AF629" s="2" t="s">
        <v>4306</v>
      </c>
    </row>
    <row r="630" spans="1:32" ht="12.75">
      <c r="A630" s="4">
        <v>44251.507892453708</v>
      </c>
      <c r="B630" s="2" t="s">
        <v>4307</v>
      </c>
      <c r="C630" s="8">
        <v>12</v>
      </c>
      <c r="D630" s="2" t="s">
        <v>4307</v>
      </c>
      <c r="E630" s="2" t="s">
        <v>4308</v>
      </c>
      <c r="F630" s="2" t="s">
        <v>72</v>
      </c>
      <c r="G630" s="2" t="s">
        <v>105</v>
      </c>
      <c r="H630" s="2">
        <v>2013</v>
      </c>
      <c r="I630" s="2" t="s">
        <v>106</v>
      </c>
      <c r="J630" s="2" t="s">
        <v>38</v>
      </c>
      <c r="K630" s="2" t="s">
        <v>46</v>
      </c>
      <c r="L630" s="2" t="s">
        <v>278</v>
      </c>
      <c r="M630" s="2" t="s">
        <v>41</v>
      </c>
      <c r="N630" s="2" t="s">
        <v>108</v>
      </c>
      <c r="O630" s="2" t="s">
        <v>92</v>
      </c>
      <c r="P630" s="2" t="s">
        <v>44</v>
      </c>
      <c r="Q630" s="2" t="s">
        <v>77</v>
      </c>
      <c r="R630" s="2" t="s">
        <v>109</v>
      </c>
      <c r="S630" s="2" t="s">
        <v>93</v>
      </c>
      <c r="T630" s="2" t="s">
        <v>48</v>
      </c>
      <c r="U630" s="2" t="s">
        <v>132</v>
      </c>
      <c r="V630" s="2" t="s">
        <v>221</v>
      </c>
      <c r="W630" s="2" t="s">
        <v>106</v>
      </c>
      <c r="X630" s="2" t="s">
        <v>148</v>
      </c>
      <c r="Y630" s="2" t="s">
        <v>52</v>
      </c>
      <c r="Z630" s="2" t="s">
        <v>53</v>
      </c>
      <c r="AA630" s="2" t="s">
        <v>123</v>
      </c>
      <c r="AB630" s="2" t="s">
        <v>4309</v>
      </c>
      <c r="AC630" s="2" t="s">
        <v>4310</v>
      </c>
      <c r="AD630" s="6" t="s">
        <v>4311</v>
      </c>
      <c r="AE630" s="7" t="str">
        <f>HYPERLINK("https://drive.google.com/file/d/16m6nyhOpBsCbkssRm7zd6GO5wr3YU225/view?usp=drivesdk","jayrajbinnar@gmail.comआपले प्रमाणपत्र")</f>
        <v>jayrajbinnar@gmail.comआपले प्रमाणपत्र</v>
      </c>
      <c r="AF630" s="2" t="s">
        <v>4312</v>
      </c>
    </row>
    <row r="631" spans="1:32" ht="12.75">
      <c r="A631" s="4">
        <v>44251.508047349533</v>
      </c>
      <c r="B631" s="2" t="s">
        <v>4313</v>
      </c>
      <c r="C631" s="8">
        <v>16</v>
      </c>
      <c r="D631" s="2" t="s">
        <v>4314</v>
      </c>
      <c r="E631" s="2" t="s">
        <v>4315</v>
      </c>
      <c r="F631" s="2" t="s">
        <v>72</v>
      </c>
      <c r="G631" s="2" t="s">
        <v>105</v>
      </c>
      <c r="H631" s="2">
        <v>2014</v>
      </c>
      <c r="I631" s="2" t="s">
        <v>46</v>
      </c>
      <c r="J631" s="2" t="s">
        <v>131</v>
      </c>
      <c r="K631" s="2" t="s">
        <v>39</v>
      </c>
      <c r="L631" s="2" t="s">
        <v>278</v>
      </c>
      <c r="M631" s="2" t="s">
        <v>41</v>
      </c>
      <c r="N631" s="2" t="s">
        <v>63</v>
      </c>
      <c r="O631" s="2" t="s">
        <v>92</v>
      </c>
      <c r="P631" s="2" t="s">
        <v>76</v>
      </c>
      <c r="Q631" s="2" t="s">
        <v>45</v>
      </c>
      <c r="R631" s="2" t="s">
        <v>46</v>
      </c>
      <c r="S631" s="2" t="s">
        <v>93</v>
      </c>
      <c r="T631" s="2" t="s">
        <v>79</v>
      </c>
      <c r="U631" s="2" t="s">
        <v>49</v>
      </c>
      <c r="V631" s="2" t="s">
        <v>50</v>
      </c>
      <c r="W631" s="2" t="s">
        <v>81</v>
      </c>
      <c r="X631" s="2" t="s">
        <v>148</v>
      </c>
      <c r="Y631" s="2" t="s">
        <v>122</v>
      </c>
      <c r="Z631" s="2" t="s">
        <v>53</v>
      </c>
      <c r="AA631" s="2" t="s">
        <v>140</v>
      </c>
      <c r="AB631" s="2" t="s">
        <v>4316</v>
      </c>
      <c r="AC631" s="2" t="s">
        <v>4317</v>
      </c>
      <c r="AD631" s="6" t="s">
        <v>4318</v>
      </c>
      <c r="AE631" s="7" t="str">
        <f>HYPERLINK("https://drive.google.com/file/d/1DkJKr2sqcdy41L5YEDmGq169w0SHB6Lb/view?usp=drivesdk","Bhangare Vijay Arjunआपले प्रमाणपत्र")</f>
        <v>Bhangare Vijay Arjunआपले प्रमाणपत्र</v>
      </c>
      <c r="AF631" s="2" t="s">
        <v>4319</v>
      </c>
    </row>
    <row r="632" spans="1:32" ht="12.75">
      <c r="A632" s="4">
        <v>44251.508471828703</v>
      </c>
      <c r="B632" s="2" t="s">
        <v>4320</v>
      </c>
      <c r="C632" s="8">
        <v>22</v>
      </c>
      <c r="D632" s="2" t="s">
        <v>4321</v>
      </c>
      <c r="E632" s="2" t="s">
        <v>4105</v>
      </c>
      <c r="F632" s="2" t="s">
        <v>72</v>
      </c>
      <c r="G632" s="2" t="s">
        <v>105</v>
      </c>
      <c r="H632" s="2">
        <v>2014</v>
      </c>
      <c r="I632" s="2" t="s">
        <v>46</v>
      </c>
      <c r="J632" s="2" t="s">
        <v>38</v>
      </c>
      <c r="K632" s="2" t="s">
        <v>39</v>
      </c>
      <c r="L632" s="2" t="s">
        <v>278</v>
      </c>
      <c r="M632" s="2" t="s">
        <v>41</v>
      </c>
      <c r="N632" s="2" t="s">
        <v>63</v>
      </c>
      <c r="O632" s="2" t="s">
        <v>92</v>
      </c>
      <c r="P632" s="2" t="s">
        <v>76</v>
      </c>
      <c r="Q632" s="2" t="s">
        <v>45</v>
      </c>
      <c r="R632" s="2" t="s">
        <v>109</v>
      </c>
      <c r="S632" s="2" t="s">
        <v>47</v>
      </c>
      <c r="T632" s="2" t="s">
        <v>48</v>
      </c>
      <c r="U632" s="2" t="s">
        <v>132</v>
      </c>
      <c r="V632" s="2" t="s">
        <v>50</v>
      </c>
      <c r="W632" s="2" t="s">
        <v>46</v>
      </c>
      <c r="X632" s="2" t="s">
        <v>148</v>
      </c>
      <c r="Y632" s="2" t="s">
        <v>52</v>
      </c>
      <c r="Z632" s="2" t="s">
        <v>53</v>
      </c>
      <c r="AA632" s="2" t="s">
        <v>54</v>
      </c>
      <c r="AB632" s="2" t="s">
        <v>4322</v>
      </c>
      <c r="AC632" s="2" t="s">
        <v>4323</v>
      </c>
      <c r="AD632" s="6" t="s">
        <v>4324</v>
      </c>
      <c r="AE632" s="7" t="str">
        <f>HYPERLINK("https://drive.google.com/file/d/1FxcZT69olAKlzdgKnRrMudGh8gaT5sPs/view?usp=drivesdk","Mengal Nilesh Dhondibaआपले प्रमाणपत्र")</f>
        <v>Mengal Nilesh Dhondibaआपले प्रमाणपत्र</v>
      </c>
      <c r="AF632" s="2" t="s">
        <v>4325</v>
      </c>
    </row>
    <row r="633" spans="1:32" ht="12.75">
      <c r="A633" s="4">
        <v>44251.508484178237</v>
      </c>
      <c r="B633" s="2" t="s">
        <v>4326</v>
      </c>
      <c r="C633" s="8">
        <v>14</v>
      </c>
      <c r="D633" s="2" t="s">
        <v>4327</v>
      </c>
      <c r="E633" s="2" t="s">
        <v>4221</v>
      </c>
      <c r="F633" s="2" t="s">
        <v>72</v>
      </c>
      <c r="G633" s="2" t="s">
        <v>105</v>
      </c>
      <c r="H633" s="2">
        <v>2014</v>
      </c>
      <c r="I633" s="2" t="s">
        <v>37</v>
      </c>
      <c r="J633" s="2" t="s">
        <v>73</v>
      </c>
      <c r="K633" s="2" t="s">
        <v>46</v>
      </c>
      <c r="L633" s="2" t="s">
        <v>40</v>
      </c>
      <c r="M633" s="2" t="s">
        <v>107</v>
      </c>
      <c r="N633" s="2" t="s">
        <v>108</v>
      </c>
      <c r="O633" s="2" t="s">
        <v>75</v>
      </c>
      <c r="P633" s="2" t="s">
        <v>76</v>
      </c>
      <c r="Q633" s="2" t="s">
        <v>77</v>
      </c>
      <c r="R633" s="2" t="s">
        <v>64</v>
      </c>
      <c r="S633" s="2" t="s">
        <v>93</v>
      </c>
      <c r="T633" s="2" t="s">
        <v>121</v>
      </c>
      <c r="U633" s="2" t="s">
        <v>49</v>
      </c>
      <c r="V633" s="2" t="s">
        <v>50</v>
      </c>
      <c r="W633" s="2" t="s">
        <v>106</v>
      </c>
      <c r="X633" s="2" t="s">
        <v>82</v>
      </c>
      <c r="Y633" s="2" t="s">
        <v>52</v>
      </c>
      <c r="Z633" s="2" t="s">
        <v>96</v>
      </c>
      <c r="AA633" s="2" t="s">
        <v>54</v>
      </c>
      <c r="AB633" s="2" t="s">
        <v>4328</v>
      </c>
      <c r="AC633" s="2" t="s">
        <v>4329</v>
      </c>
      <c r="AD633" s="6" t="s">
        <v>4330</v>
      </c>
      <c r="AE633" s="7" t="str">
        <f>HYPERLINK("https://drive.google.com/file/d/14NfpcCWsvy4Yz2vza6rQXAvUqpt6MgCM/view?usp=drivesdk","Sabale ganesh Bhaskar आपले प्रमाणपत्र")</f>
        <v>Sabale ganesh Bhaskar आपले प्रमाणपत्र</v>
      </c>
      <c r="AF633" s="2" t="s">
        <v>4331</v>
      </c>
    </row>
    <row r="634" spans="1:32" ht="12.75">
      <c r="A634" s="4">
        <v>44251.509362407407</v>
      </c>
      <c r="B634" s="2" t="s">
        <v>4332</v>
      </c>
      <c r="C634" s="8">
        <v>8</v>
      </c>
      <c r="D634" s="2" t="s">
        <v>102</v>
      </c>
      <c r="E634" s="2" t="s">
        <v>4333</v>
      </c>
      <c r="F634" s="2" t="s">
        <v>72</v>
      </c>
      <c r="G634" s="2" t="s">
        <v>105</v>
      </c>
      <c r="H634" s="2">
        <v>2014</v>
      </c>
      <c r="I634" s="2" t="s">
        <v>46</v>
      </c>
      <c r="J634" s="2" t="s">
        <v>131</v>
      </c>
      <c r="K634" s="2" t="s">
        <v>46</v>
      </c>
      <c r="L634" s="2" t="s">
        <v>40</v>
      </c>
      <c r="M634" s="2" t="s">
        <v>165</v>
      </c>
      <c r="N634" s="2" t="s">
        <v>63</v>
      </c>
      <c r="O634" s="2" t="s">
        <v>75</v>
      </c>
      <c r="P634" s="2" t="s">
        <v>197</v>
      </c>
      <c r="Q634" s="2" t="s">
        <v>166</v>
      </c>
      <c r="R634" s="2" t="s">
        <v>81</v>
      </c>
      <c r="S634" s="2" t="s">
        <v>93</v>
      </c>
      <c r="T634" s="2" t="s">
        <v>79</v>
      </c>
      <c r="U634" s="2" t="s">
        <v>110</v>
      </c>
      <c r="V634" s="2" t="s">
        <v>50</v>
      </c>
      <c r="W634" s="2" t="s">
        <v>46</v>
      </c>
      <c r="X634" s="2" t="s">
        <v>148</v>
      </c>
      <c r="Y634" s="2" t="s">
        <v>122</v>
      </c>
      <c r="Z634" s="2" t="s">
        <v>53</v>
      </c>
      <c r="AA634" s="2" t="s">
        <v>123</v>
      </c>
      <c r="AB634" s="2" t="s">
        <v>4334</v>
      </c>
      <c r="AC634" s="2" t="s">
        <v>4335</v>
      </c>
      <c r="AD634" s="6" t="s">
        <v>4336</v>
      </c>
      <c r="AE634" s="7" t="str">
        <f>HYPERLINK("https://drive.google.com/file/d/1Hh6tar8h-rLcMFhIPhHAXvPp0iI1U_IE/view?usp=drivesdk","Marathiआपले प्रमाणपत्र")</f>
        <v>Marathiआपले प्रमाणपत्र</v>
      </c>
      <c r="AF634" s="2" t="s">
        <v>4337</v>
      </c>
    </row>
    <row r="635" spans="1:32" ht="12.75">
      <c r="A635" s="4">
        <v>44251.509816817124</v>
      </c>
      <c r="B635" s="2" t="s">
        <v>4338</v>
      </c>
      <c r="C635" s="8">
        <v>18</v>
      </c>
      <c r="D635" s="2" t="s">
        <v>4339</v>
      </c>
      <c r="E635" s="2" t="s">
        <v>4340</v>
      </c>
      <c r="F635" s="2" t="s">
        <v>72</v>
      </c>
      <c r="G635" s="2" t="s">
        <v>105</v>
      </c>
      <c r="H635" s="2">
        <v>2014</v>
      </c>
      <c r="I635" s="2" t="s">
        <v>46</v>
      </c>
      <c r="J635" s="2" t="s">
        <v>38</v>
      </c>
      <c r="K635" s="2" t="s">
        <v>46</v>
      </c>
      <c r="L635" s="2" t="s">
        <v>40</v>
      </c>
      <c r="M635" s="2" t="s">
        <v>41</v>
      </c>
      <c r="N635" s="2" t="s">
        <v>63</v>
      </c>
      <c r="O635" s="2" t="s">
        <v>92</v>
      </c>
      <c r="P635" s="2" t="s">
        <v>76</v>
      </c>
      <c r="Q635" s="2" t="s">
        <v>45</v>
      </c>
      <c r="R635" s="2" t="s">
        <v>81</v>
      </c>
      <c r="S635" s="2" t="s">
        <v>78</v>
      </c>
      <c r="T635" s="2" t="s">
        <v>48</v>
      </c>
      <c r="U635" s="2" t="s">
        <v>132</v>
      </c>
      <c r="V635" s="2" t="s">
        <v>50</v>
      </c>
      <c r="W635" s="2" t="s">
        <v>46</v>
      </c>
      <c r="X635" s="2" t="s">
        <v>148</v>
      </c>
      <c r="Y635" s="2" t="s">
        <v>52</v>
      </c>
      <c r="Z635" s="2" t="s">
        <v>53</v>
      </c>
      <c r="AA635" s="2" t="s">
        <v>140</v>
      </c>
      <c r="AB635" s="2" t="s">
        <v>4341</v>
      </c>
      <c r="AC635" s="2" t="s">
        <v>4342</v>
      </c>
      <c r="AD635" s="6" t="s">
        <v>4343</v>
      </c>
      <c r="AE635" s="7" t="str">
        <f>HYPERLINK("https://drive.google.com/file/d/1_rXjFUK2niIjalPBZKPEIiZnpPirrqhp/view?usp=drivesdk","Shubham padmereआपले प्रमाणपत्र")</f>
        <v>Shubham padmereआपले प्रमाणपत्र</v>
      </c>
      <c r="AF635" s="2" t="s">
        <v>4344</v>
      </c>
    </row>
    <row r="636" spans="1:32" ht="12.75">
      <c r="A636" s="4">
        <v>44251.511715648143</v>
      </c>
      <c r="B636" s="2" t="s">
        <v>4345</v>
      </c>
      <c r="C636" s="8">
        <v>20</v>
      </c>
      <c r="D636" s="2" t="s">
        <v>4346</v>
      </c>
      <c r="E636" s="2" t="s">
        <v>4347</v>
      </c>
      <c r="F636" s="2" t="s">
        <v>72</v>
      </c>
      <c r="G636" s="2" t="s">
        <v>105</v>
      </c>
      <c r="H636" s="2">
        <v>2014</v>
      </c>
      <c r="I636" s="2" t="s">
        <v>46</v>
      </c>
      <c r="J636" s="2" t="s">
        <v>38</v>
      </c>
      <c r="K636" s="2" t="s">
        <v>46</v>
      </c>
      <c r="L636" s="2" t="s">
        <v>40</v>
      </c>
      <c r="M636" s="2" t="s">
        <v>41</v>
      </c>
      <c r="N636" s="2" t="s">
        <v>63</v>
      </c>
      <c r="O636" s="2" t="s">
        <v>92</v>
      </c>
      <c r="P636" s="2" t="s">
        <v>76</v>
      </c>
      <c r="Q636" s="2" t="s">
        <v>45</v>
      </c>
      <c r="R636" s="2" t="s">
        <v>109</v>
      </c>
      <c r="S636" s="2" t="s">
        <v>93</v>
      </c>
      <c r="T636" s="2" t="s">
        <v>48</v>
      </c>
      <c r="U636" s="2" t="s">
        <v>132</v>
      </c>
      <c r="V636" s="2" t="s">
        <v>50</v>
      </c>
      <c r="W636" s="2" t="s">
        <v>46</v>
      </c>
      <c r="X636" s="2" t="s">
        <v>148</v>
      </c>
      <c r="Y636" s="2" t="s">
        <v>52</v>
      </c>
      <c r="Z636" s="2" t="s">
        <v>53</v>
      </c>
      <c r="AA636" s="2" t="s">
        <v>54</v>
      </c>
      <c r="AB636" s="2" t="s">
        <v>4348</v>
      </c>
      <c r="AC636" s="2" t="s">
        <v>4349</v>
      </c>
      <c r="AD636" s="6" t="s">
        <v>4350</v>
      </c>
      <c r="AE636" s="7" t="str">
        <f>HYPERLINK("https://drive.google.com/file/d/1sgEpao4c73Lq4FWdCg8gLI57jYYwWj1z/view?usp=drivesdk","Vijay Vishnu Bhangareआपले प्रमाणपत्र")</f>
        <v>Vijay Vishnu Bhangareआपले प्रमाणपत्र</v>
      </c>
      <c r="AF636" s="2" t="s">
        <v>4351</v>
      </c>
    </row>
    <row r="637" spans="1:32" ht="12.75">
      <c r="A637" s="4">
        <v>44251.512974050929</v>
      </c>
      <c r="B637" s="2" t="s">
        <v>4352</v>
      </c>
      <c r="C637" s="8">
        <v>14</v>
      </c>
      <c r="D637" s="2" t="s">
        <v>4353</v>
      </c>
      <c r="E637" s="2" t="s">
        <v>4354</v>
      </c>
      <c r="F637" s="2" t="s">
        <v>72</v>
      </c>
      <c r="G637" s="2" t="s">
        <v>105</v>
      </c>
      <c r="H637" s="2">
        <v>2014</v>
      </c>
      <c r="I637" s="2" t="s">
        <v>106</v>
      </c>
      <c r="J637" s="2" t="s">
        <v>277</v>
      </c>
      <c r="K637" s="2" t="s">
        <v>46</v>
      </c>
      <c r="L637" s="2" t="s">
        <v>40</v>
      </c>
      <c r="M637" s="2" t="s">
        <v>165</v>
      </c>
      <c r="N637" s="2" t="s">
        <v>63</v>
      </c>
      <c r="O637" s="2" t="s">
        <v>43</v>
      </c>
      <c r="P637" s="2" t="s">
        <v>120</v>
      </c>
      <c r="Q637" s="2" t="s">
        <v>45</v>
      </c>
      <c r="R637" s="2" t="s">
        <v>64</v>
      </c>
      <c r="S637" s="2" t="s">
        <v>47</v>
      </c>
      <c r="T637" s="2" t="s">
        <v>94</v>
      </c>
      <c r="U637" s="2" t="s">
        <v>132</v>
      </c>
      <c r="V637" s="2" t="s">
        <v>95</v>
      </c>
      <c r="W637" s="2" t="s">
        <v>81</v>
      </c>
      <c r="X637" s="2" t="s">
        <v>148</v>
      </c>
      <c r="Y637" s="2" t="s">
        <v>122</v>
      </c>
      <c r="Z637" s="2" t="s">
        <v>53</v>
      </c>
      <c r="AA637" s="2" t="s">
        <v>54</v>
      </c>
      <c r="AB637" s="2" t="s">
        <v>4355</v>
      </c>
      <c r="AC637" s="2" t="s">
        <v>4356</v>
      </c>
      <c r="AD637" s="6" t="s">
        <v>4357</v>
      </c>
      <c r="AE637" s="7" t="str">
        <f>HYPERLINK("https://drive.google.com/file/d/157xQDr8V3SW_8P2AD-c8yGl7tXk3vyH3/view?usp=drivesdk","Pravin chandrakant Bendkoliआपले प्रमाणपत्र")</f>
        <v>Pravin chandrakant Bendkoliआपले प्रमाणपत्र</v>
      </c>
      <c r="AF637" s="2" t="s">
        <v>4358</v>
      </c>
    </row>
    <row r="638" spans="1:32" ht="12.75">
      <c r="A638" s="4">
        <v>44251.514780208337</v>
      </c>
      <c r="B638" s="2" t="s">
        <v>4359</v>
      </c>
      <c r="C638" s="8">
        <v>10</v>
      </c>
      <c r="D638" s="2" t="s">
        <v>4360</v>
      </c>
      <c r="E638" s="2" t="s">
        <v>4361</v>
      </c>
      <c r="F638" s="2" t="s">
        <v>72</v>
      </c>
      <c r="G638" s="2" t="s">
        <v>105</v>
      </c>
      <c r="H638" s="2">
        <v>2014</v>
      </c>
      <c r="I638" s="2" t="s">
        <v>81</v>
      </c>
      <c r="J638" s="2" t="s">
        <v>38</v>
      </c>
      <c r="K638" s="2" t="s">
        <v>46</v>
      </c>
      <c r="L638" s="2" t="s">
        <v>278</v>
      </c>
      <c r="M638" s="2" t="s">
        <v>107</v>
      </c>
      <c r="N638" s="2" t="s">
        <v>63</v>
      </c>
      <c r="O638" s="2" t="s">
        <v>92</v>
      </c>
      <c r="P638" s="2" t="s">
        <v>197</v>
      </c>
      <c r="Q638" s="2" t="s">
        <v>77</v>
      </c>
      <c r="R638" s="2" t="s">
        <v>81</v>
      </c>
      <c r="S638" s="2" t="s">
        <v>93</v>
      </c>
      <c r="T638" s="2" t="s">
        <v>94</v>
      </c>
      <c r="U638" s="2" t="s">
        <v>49</v>
      </c>
      <c r="V638" s="2" t="s">
        <v>139</v>
      </c>
      <c r="W638" s="2" t="s">
        <v>81</v>
      </c>
      <c r="X638" s="2" t="s">
        <v>82</v>
      </c>
      <c r="Y638" s="2" t="s">
        <v>52</v>
      </c>
      <c r="Z638" s="2" t="s">
        <v>53</v>
      </c>
      <c r="AA638" s="2" t="s">
        <v>140</v>
      </c>
      <c r="AB638" s="2" t="s">
        <v>4362</v>
      </c>
      <c r="AC638" s="2" t="s">
        <v>4363</v>
      </c>
      <c r="AD638" s="6" t="s">
        <v>4364</v>
      </c>
      <c r="AE638" s="7" t="str">
        <f>HYPERLINK("https://drive.google.com/file/d/1HiBDQ3w0RhOru6Nzl8FzQOOI47NoYPuT/view?usp=drivesdk","Sachin binnarआपले प्रमाणपत्र")</f>
        <v>Sachin binnarआपले प्रमाणपत्र</v>
      </c>
      <c r="AF638" s="2" t="s">
        <v>4365</v>
      </c>
    </row>
    <row r="639" spans="1:32" ht="12.75">
      <c r="A639" s="4">
        <v>44251.526705509255</v>
      </c>
      <c r="B639" s="2" t="s">
        <v>4366</v>
      </c>
      <c r="C639" s="8">
        <v>8</v>
      </c>
      <c r="D639" s="2" t="s">
        <v>4367</v>
      </c>
      <c r="E639" s="2" t="s">
        <v>4368</v>
      </c>
      <c r="F639" s="2" t="s">
        <v>72</v>
      </c>
      <c r="G639" s="2" t="s">
        <v>105</v>
      </c>
      <c r="H639" s="2">
        <v>2013</v>
      </c>
      <c r="I639" s="2" t="s">
        <v>81</v>
      </c>
      <c r="J639" s="2" t="s">
        <v>277</v>
      </c>
      <c r="K639" s="2" t="s">
        <v>39</v>
      </c>
      <c r="L639" s="2" t="s">
        <v>278</v>
      </c>
      <c r="M639" s="2" t="s">
        <v>74</v>
      </c>
      <c r="N639" s="2" t="s">
        <v>42</v>
      </c>
      <c r="O639" s="2" t="s">
        <v>188</v>
      </c>
      <c r="P639" s="2" t="s">
        <v>197</v>
      </c>
      <c r="Q639" s="2" t="s">
        <v>45</v>
      </c>
      <c r="R639" s="2" t="s">
        <v>64</v>
      </c>
      <c r="S639" s="2" t="s">
        <v>78</v>
      </c>
      <c r="T639" s="2" t="s">
        <v>94</v>
      </c>
      <c r="U639" s="2" t="s">
        <v>80</v>
      </c>
      <c r="V639" s="2" t="s">
        <v>95</v>
      </c>
      <c r="W639" s="2" t="s">
        <v>81</v>
      </c>
      <c r="X639" s="2" t="s">
        <v>51</v>
      </c>
      <c r="Y639" s="2" t="s">
        <v>206</v>
      </c>
      <c r="Z639" s="2" t="s">
        <v>149</v>
      </c>
      <c r="AA639" s="2" t="s">
        <v>140</v>
      </c>
      <c r="AB639" s="2" t="s">
        <v>334</v>
      </c>
      <c r="AC639" s="2" t="s">
        <v>4369</v>
      </c>
      <c r="AD639" s="6" t="s">
        <v>4370</v>
      </c>
      <c r="AE639" s="7" t="str">
        <f>HYPERLINK("https://drive.google.com/file/d/1-iMfS4Wi-HgbtlvRa235q6ZBGBtIEa3D/view?usp=drivesdk","Sachin Suresh talpadeआपले प्रमाणपत्र")</f>
        <v>Sachin Suresh talpadeआपले प्रमाणपत्र</v>
      </c>
      <c r="AF639" s="2" t="s">
        <v>4371</v>
      </c>
    </row>
    <row r="640" spans="1:32" ht="12.75">
      <c r="A640" s="4">
        <v>44251.529673252313</v>
      </c>
      <c r="B640" s="2" t="s">
        <v>4372</v>
      </c>
      <c r="C640" s="8">
        <v>10</v>
      </c>
      <c r="D640" s="2" t="s">
        <v>4373</v>
      </c>
      <c r="E640" s="2" t="s">
        <v>4374</v>
      </c>
      <c r="F640" s="2" t="s">
        <v>72</v>
      </c>
      <c r="G640" s="2" t="s">
        <v>105</v>
      </c>
      <c r="H640" s="2">
        <v>2014</v>
      </c>
      <c r="I640" s="2" t="s">
        <v>81</v>
      </c>
      <c r="J640" s="2" t="s">
        <v>73</v>
      </c>
      <c r="K640" s="2" t="s">
        <v>81</v>
      </c>
      <c r="L640" s="2" t="s">
        <v>40</v>
      </c>
      <c r="M640" s="2" t="s">
        <v>107</v>
      </c>
      <c r="N640" s="2" t="s">
        <v>63</v>
      </c>
      <c r="O640" s="2" t="s">
        <v>43</v>
      </c>
      <c r="P640" s="2" t="s">
        <v>120</v>
      </c>
      <c r="Q640" s="2" t="s">
        <v>77</v>
      </c>
      <c r="R640" s="2" t="s">
        <v>109</v>
      </c>
      <c r="S640" s="2" t="s">
        <v>93</v>
      </c>
      <c r="T640" s="2" t="s">
        <v>48</v>
      </c>
      <c r="U640" s="2" t="s">
        <v>110</v>
      </c>
      <c r="V640" s="2" t="s">
        <v>139</v>
      </c>
      <c r="W640" s="2" t="s">
        <v>106</v>
      </c>
      <c r="X640" s="2" t="s">
        <v>189</v>
      </c>
      <c r="Y640" s="2" t="s">
        <v>206</v>
      </c>
      <c r="Z640" s="2" t="s">
        <v>53</v>
      </c>
      <c r="AA640" s="2" t="s">
        <v>140</v>
      </c>
      <c r="AB640" s="2" t="s">
        <v>911</v>
      </c>
      <c r="AC640" s="2" t="s">
        <v>4375</v>
      </c>
      <c r="AD640" s="6" t="s">
        <v>4376</v>
      </c>
      <c r="AE640" s="7" t="str">
        <f>HYPERLINK("https://drive.google.com/file/d/1PsfHLsP1YleLkyHw2fwmyS4FlhJ0S-vi/view?usp=drivesdk","Gokul bhausaheb binnar आपले प्रमाणपत्र")</f>
        <v>Gokul bhausaheb binnar आपले प्रमाणपत्र</v>
      </c>
      <c r="AF640" s="2" t="s">
        <v>4377</v>
      </c>
    </row>
    <row r="641" spans="1:32" ht="12.75">
      <c r="A641" s="4">
        <v>44251.536697847223</v>
      </c>
      <c r="B641" s="2" t="s">
        <v>4378</v>
      </c>
      <c r="C641" s="8">
        <v>14</v>
      </c>
      <c r="D641" s="2" t="s">
        <v>4379</v>
      </c>
      <c r="E641" s="2" t="s">
        <v>4380</v>
      </c>
      <c r="F641" s="2" t="s">
        <v>72</v>
      </c>
      <c r="G641" s="2" t="s">
        <v>105</v>
      </c>
      <c r="H641" s="2">
        <v>2014</v>
      </c>
      <c r="I641" s="2" t="s">
        <v>37</v>
      </c>
      <c r="J641" s="2" t="s">
        <v>73</v>
      </c>
      <c r="K641" s="2" t="s">
        <v>81</v>
      </c>
      <c r="L641" s="2" t="s">
        <v>40</v>
      </c>
      <c r="M641" s="2" t="s">
        <v>165</v>
      </c>
      <c r="N641" s="2" t="s">
        <v>431</v>
      </c>
      <c r="O641" s="2" t="s">
        <v>75</v>
      </c>
      <c r="P641" s="2" t="s">
        <v>44</v>
      </c>
      <c r="Q641" s="2" t="s">
        <v>363</v>
      </c>
      <c r="R641" s="2" t="s">
        <v>81</v>
      </c>
      <c r="S641" s="2" t="s">
        <v>47</v>
      </c>
      <c r="T641" s="2" t="s">
        <v>79</v>
      </c>
      <c r="U641" s="2" t="s">
        <v>132</v>
      </c>
      <c r="V641" s="2" t="s">
        <v>221</v>
      </c>
      <c r="W641" s="2" t="s">
        <v>106</v>
      </c>
      <c r="X641" s="2" t="s">
        <v>148</v>
      </c>
      <c r="Y641" s="2" t="s">
        <v>52</v>
      </c>
      <c r="Z641" s="2" t="s">
        <v>53</v>
      </c>
      <c r="AA641" s="2" t="s">
        <v>112</v>
      </c>
      <c r="AB641" s="2" t="s">
        <v>4381</v>
      </c>
      <c r="AC641" s="2" t="s">
        <v>4382</v>
      </c>
      <c r="AD641" s="6" t="s">
        <v>4383</v>
      </c>
      <c r="AE641" s="7" t="str">
        <f>HYPERLINK("https://drive.google.com/file/d/1EwILwQf3C_rAC2NPBYarIaadjdvu0ZzF/view?usp=drivesdk","Ram Ankush supeआपले प्रमाणपत्र")</f>
        <v>Ram Ankush supeआपले प्रमाणपत्र</v>
      </c>
      <c r="AF641" s="2" t="s">
        <v>4384</v>
      </c>
    </row>
    <row r="642" spans="1:32" ht="12.75">
      <c r="A642" s="4">
        <v>44251.673488599539</v>
      </c>
      <c r="B642" s="2" t="s">
        <v>4385</v>
      </c>
      <c r="C642" s="8">
        <v>10</v>
      </c>
      <c r="D642" s="2" t="s">
        <v>4386</v>
      </c>
      <c r="E642" s="2" t="s">
        <v>4387</v>
      </c>
      <c r="F642" s="2" t="s">
        <v>72</v>
      </c>
      <c r="G642" s="2" t="s">
        <v>105</v>
      </c>
      <c r="H642" s="2">
        <v>2014</v>
      </c>
      <c r="I642" s="2" t="s">
        <v>46</v>
      </c>
      <c r="J642" s="2" t="s">
        <v>131</v>
      </c>
      <c r="K642" s="2" t="s">
        <v>39</v>
      </c>
      <c r="L642" s="2" t="s">
        <v>40</v>
      </c>
      <c r="M642" s="2" t="s">
        <v>165</v>
      </c>
      <c r="N642" s="2" t="s">
        <v>63</v>
      </c>
      <c r="O642" s="2" t="s">
        <v>92</v>
      </c>
      <c r="P642" s="2" t="s">
        <v>197</v>
      </c>
      <c r="Q642" s="2" t="s">
        <v>77</v>
      </c>
      <c r="R642" s="2" t="s">
        <v>81</v>
      </c>
      <c r="S642" s="2" t="s">
        <v>78</v>
      </c>
      <c r="T642" s="2" t="s">
        <v>121</v>
      </c>
      <c r="U642" s="2" t="s">
        <v>110</v>
      </c>
      <c r="V642" s="2" t="s">
        <v>50</v>
      </c>
      <c r="W642" s="2" t="s">
        <v>81</v>
      </c>
      <c r="X642" s="2" t="s">
        <v>148</v>
      </c>
      <c r="Y642" s="2" t="s">
        <v>122</v>
      </c>
      <c r="Z642" s="2" t="s">
        <v>53</v>
      </c>
      <c r="AA642" s="2" t="s">
        <v>112</v>
      </c>
      <c r="AB642" s="2" t="s">
        <v>4388</v>
      </c>
      <c r="AC642" s="2" t="s">
        <v>4389</v>
      </c>
      <c r="AD642" s="6" t="s">
        <v>4390</v>
      </c>
      <c r="AE642" s="7" t="str">
        <f>HYPERLINK("https://drive.google.com/file/d/1NG_dKIoo2NAixZyv9SJI7b50eEWPuaP4/view?usp=drivesdk","Ravi Godeआपले प्रमाणपत्र")</f>
        <v>Ravi Godeआपले प्रमाणपत्र</v>
      </c>
      <c r="AF642" s="2" t="s">
        <v>4391</v>
      </c>
    </row>
    <row r="643" spans="1:32" ht="12.75">
      <c r="A643" s="4">
        <v>44251.785686840274</v>
      </c>
      <c r="B643" s="2" t="s">
        <v>4392</v>
      </c>
      <c r="C643" s="8">
        <v>14</v>
      </c>
      <c r="D643" s="2" t="s">
        <v>4393</v>
      </c>
      <c r="E643" s="2" t="s">
        <v>4394</v>
      </c>
      <c r="F643" s="2" t="s">
        <v>72</v>
      </c>
      <c r="G643" s="2" t="s">
        <v>105</v>
      </c>
      <c r="H643" s="2">
        <v>2014</v>
      </c>
      <c r="I643" s="2" t="s">
        <v>81</v>
      </c>
      <c r="J643" s="2" t="s">
        <v>131</v>
      </c>
      <c r="K643" s="2" t="s">
        <v>39</v>
      </c>
      <c r="L643" s="2" t="s">
        <v>40</v>
      </c>
      <c r="M643" s="2" t="s">
        <v>74</v>
      </c>
      <c r="N643" s="2" t="s">
        <v>108</v>
      </c>
      <c r="O643" s="2" t="s">
        <v>75</v>
      </c>
      <c r="P643" s="2" t="s">
        <v>120</v>
      </c>
      <c r="Q643" s="2" t="s">
        <v>363</v>
      </c>
      <c r="R643" s="2" t="s">
        <v>64</v>
      </c>
      <c r="S643" s="2" t="s">
        <v>47</v>
      </c>
      <c r="T643" s="2" t="s">
        <v>79</v>
      </c>
      <c r="U643" s="2" t="s">
        <v>132</v>
      </c>
      <c r="V643" s="2" t="s">
        <v>221</v>
      </c>
      <c r="W643" s="2" t="s">
        <v>37</v>
      </c>
      <c r="X643" s="2" t="s">
        <v>51</v>
      </c>
      <c r="Y643" s="2" t="s">
        <v>52</v>
      </c>
      <c r="Z643" s="2" t="s">
        <v>96</v>
      </c>
      <c r="AA643" s="2" t="s">
        <v>140</v>
      </c>
      <c r="AB643" s="2" t="s">
        <v>4395</v>
      </c>
      <c r="AC643" s="2" t="s">
        <v>4396</v>
      </c>
      <c r="AD643" s="6" t="s">
        <v>4397</v>
      </c>
      <c r="AE643" s="7" t="str">
        <f>HYPERLINK("https://drive.google.com/file/d/1PsHdmdlLtbEYyAxNgPng51CvTugeCGm3/view?usp=drivesdk","Sadgir Ravina Bhausaheb आपले प्रमाणपत्र")</f>
        <v>Sadgir Ravina Bhausaheb आपले प्रमाणपत्र</v>
      </c>
      <c r="AF643" s="2" t="s">
        <v>4398</v>
      </c>
    </row>
    <row r="644" spans="1:32" ht="12.75">
      <c r="A644" s="4">
        <v>44251.815621666668</v>
      </c>
      <c r="B644" s="2" t="s">
        <v>4399</v>
      </c>
      <c r="C644" s="8">
        <v>8</v>
      </c>
      <c r="D644" s="2" t="s">
        <v>4400</v>
      </c>
      <c r="E644" s="2" t="s">
        <v>4401</v>
      </c>
      <c r="F644" s="2" t="s">
        <v>72</v>
      </c>
      <c r="G644" s="2" t="s">
        <v>105</v>
      </c>
      <c r="H644" s="2">
        <v>2014</v>
      </c>
      <c r="I644" s="2" t="s">
        <v>81</v>
      </c>
      <c r="J644" s="2" t="s">
        <v>131</v>
      </c>
      <c r="K644" s="2" t="s">
        <v>205</v>
      </c>
      <c r="L644" s="2" t="s">
        <v>40</v>
      </c>
      <c r="M644" s="2" t="s">
        <v>74</v>
      </c>
      <c r="N644" s="2" t="s">
        <v>108</v>
      </c>
      <c r="O644" s="2" t="s">
        <v>75</v>
      </c>
      <c r="P644" s="2" t="s">
        <v>120</v>
      </c>
      <c r="Q644" s="2" t="s">
        <v>363</v>
      </c>
      <c r="R644" s="2" t="s">
        <v>64</v>
      </c>
      <c r="S644" s="2" t="s">
        <v>47</v>
      </c>
      <c r="T644" s="2" t="s">
        <v>79</v>
      </c>
      <c r="U644" s="2" t="s">
        <v>132</v>
      </c>
      <c r="V644" s="2" t="s">
        <v>221</v>
      </c>
      <c r="W644" s="2" t="s">
        <v>46</v>
      </c>
      <c r="X644" s="2" t="s">
        <v>51</v>
      </c>
      <c r="Y644" s="2" t="s">
        <v>206</v>
      </c>
      <c r="Z644" s="2" t="s">
        <v>96</v>
      </c>
      <c r="AA644" s="2" t="s">
        <v>140</v>
      </c>
      <c r="AB644" s="2" t="s">
        <v>4402</v>
      </c>
      <c r="AC644" s="2" t="s">
        <v>4403</v>
      </c>
      <c r="AD644" s="6" t="s">
        <v>4404</v>
      </c>
      <c r="AE644" s="7" t="str">
        <f>HYPERLINK("https://drive.google.com/file/d/18Qtvc9kT0SFHjqekUTpU2grRg6K8CbyF/view?usp=drivesdk","Sadgir Ravina Bhausahebआपले प्रमाणपत्र")</f>
        <v>Sadgir Ravina Bhausahebआपले प्रमाणपत्र</v>
      </c>
      <c r="AF644" s="2" t="s">
        <v>4405</v>
      </c>
    </row>
    <row r="645" spans="1:32" ht="12.75">
      <c r="A645" s="4">
        <v>44251.821933587962</v>
      </c>
      <c r="B645" s="2" t="s">
        <v>4406</v>
      </c>
      <c r="C645" s="8">
        <v>6</v>
      </c>
      <c r="D645" s="2" t="s">
        <v>4407</v>
      </c>
      <c r="E645" s="2" t="s">
        <v>4252</v>
      </c>
      <c r="F645" s="2" t="s">
        <v>35</v>
      </c>
      <c r="G645" s="2" t="s">
        <v>105</v>
      </c>
      <c r="H645" s="2">
        <v>2014</v>
      </c>
      <c r="I645" s="2" t="s">
        <v>46</v>
      </c>
      <c r="J645" s="2" t="s">
        <v>131</v>
      </c>
      <c r="K645" s="2" t="s">
        <v>46</v>
      </c>
      <c r="L645" s="2" t="s">
        <v>40</v>
      </c>
      <c r="M645" s="2" t="s">
        <v>74</v>
      </c>
      <c r="N645" s="2" t="s">
        <v>63</v>
      </c>
      <c r="O645" s="2" t="s">
        <v>43</v>
      </c>
      <c r="P645" s="2" t="s">
        <v>76</v>
      </c>
      <c r="Q645" s="2" t="s">
        <v>77</v>
      </c>
      <c r="R645" s="2" t="s">
        <v>64</v>
      </c>
      <c r="S645" s="2" t="s">
        <v>93</v>
      </c>
      <c r="T645" s="2" t="s">
        <v>94</v>
      </c>
      <c r="U645" s="2" t="s">
        <v>80</v>
      </c>
      <c r="V645" s="2" t="s">
        <v>95</v>
      </c>
      <c r="W645" s="2" t="s">
        <v>106</v>
      </c>
      <c r="X645" s="2" t="s">
        <v>82</v>
      </c>
      <c r="Y645" s="2" t="s">
        <v>93</v>
      </c>
      <c r="Z645" s="2" t="s">
        <v>96</v>
      </c>
      <c r="AA645" s="2" t="s">
        <v>140</v>
      </c>
      <c r="AB645" s="2" t="s">
        <v>334</v>
      </c>
      <c r="AC645" s="2" t="s">
        <v>4408</v>
      </c>
      <c r="AD645" s="6" t="s">
        <v>4409</v>
      </c>
      <c r="AE645" s="7" t="str">
        <f>HYPERLINK("https://drive.google.com/file/d/1VqAwYgSrZ49vmnkHzejC20mbDFTWIk17/view?usp=drivesdk","Ganesh subhash binnarआपले प्रमाणपत्र")</f>
        <v>Ganesh subhash binnarआपले प्रमाणपत्र</v>
      </c>
      <c r="AF645" s="2" t="s">
        <v>4410</v>
      </c>
    </row>
    <row r="646" spans="1:32" ht="12.75">
      <c r="A646" s="4">
        <v>44251.85091061343</v>
      </c>
      <c r="B646" s="2" t="s">
        <v>4411</v>
      </c>
      <c r="C646" s="8">
        <v>10</v>
      </c>
      <c r="D646" s="2" t="s">
        <v>4412</v>
      </c>
      <c r="E646" s="2" t="s">
        <v>4413</v>
      </c>
      <c r="F646" s="2" t="s">
        <v>72</v>
      </c>
      <c r="G646" s="2" t="s">
        <v>105</v>
      </c>
      <c r="H646" s="2">
        <v>2014</v>
      </c>
      <c r="I646" s="2" t="s">
        <v>106</v>
      </c>
      <c r="J646" s="2" t="s">
        <v>277</v>
      </c>
      <c r="K646" s="2" t="s">
        <v>46</v>
      </c>
      <c r="L646" s="2" t="s">
        <v>40</v>
      </c>
      <c r="M646" s="2" t="s">
        <v>107</v>
      </c>
      <c r="N646" s="2" t="s">
        <v>108</v>
      </c>
      <c r="O646" s="2" t="s">
        <v>43</v>
      </c>
      <c r="P646" s="2" t="s">
        <v>44</v>
      </c>
      <c r="Q646" s="2" t="s">
        <v>77</v>
      </c>
      <c r="R646" s="2" t="s">
        <v>109</v>
      </c>
      <c r="S646" s="2" t="s">
        <v>78</v>
      </c>
      <c r="T646" s="2" t="s">
        <v>79</v>
      </c>
      <c r="U646" s="2" t="s">
        <v>132</v>
      </c>
      <c r="V646" s="2" t="s">
        <v>221</v>
      </c>
      <c r="W646" s="2" t="s">
        <v>46</v>
      </c>
      <c r="X646" s="2" t="s">
        <v>189</v>
      </c>
      <c r="Y646" s="2" t="s">
        <v>93</v>
      </c>
      <c r="Z646" s="2" t="s">
        <v>149</v>
      </c>
      <c r="AA646" s="2" t="s">
        <v>54</v>
      </c>
      <c r="AB646" s="2" t="s">
        <v>2792</v>
      </c>
      <c r="AC646" s="2" t="s">
        <v>4414</v>
      </c>
      <c r="AD646" s="6" t="s">
        <v>4415</v>
      </c>
      <c r="AE646" s="7" t="str">
        <f>HYPERLINK("https://drive.google.com/file/d/1tA8pHYP76LszhIig90GvhxQU1qWumOvK/view?usp=drivesdk","Vikram bhimashankar ekhandeआपले प्रमाणपत्र")</f>
        <v>Vikram bhimashankar ekhandeआपले प्रमाणपत्र</v>
      </c>
      <c r="AF646" s="2" t="s">
        <v>4416</v>
      </c>
    </row>
    <row r="647" spans="1:32" ht="12.75">
      <c r="A647" s="4">
        <v>44251.878387939811</v>
      </c>
      <c r="B647" s="2" t="s">
        <v>4417</v>
      </c>
      <c r="C647" s="8">
        <v>12</v>
      </c>
      <c r="D647" s="2" t="s">
        <v>4400</v>
      </c>
      <c r="E647" s="2" t="s">
        <v>4401</v>
      </c>
      <c r="F647" s="2" t="s">
        <v>72</v>
      </c>
      <c r="G647" s="2" t="s">
        <v>105</v>
      </c>
      <c r="H647" s="2">
        <v>2014</v>
      </c>
      <c r="I647" s="2" t="s">
        <v>46</v>
      </c>
      <c r="J647" s="2" t="s">
        <v>131</v>
      </c>
      <c r="K647" s="2" t="s">
        <v>39</v>
      </c>
      <c r="L647" s="2" t="s">
        <v>40</v>
      </c>
      <c r="M647" s="2" t="s">
        <v>74</v>
      </c>
      <c r="N647" s="2" t="s">
        <v>108</v>
      </c>
      <c r="O647" s="2" t="s">
        <v>75</v>
      </c>
      <c r="P647" s="2" t="s">
        <v>120</v>
      </c>
      <c r="Q647" s="2" t="s">
        <v>77</v>
      </c>
      <c r="R647" s="2" t="s">
        <v>81</v>
      </c>
      <c r="S647" s="2" t="s">
        <v>47</v>
      </c>
      <c r="T647" s="2" t="s">
        <v>79</v>
      </c>
      <c r="U647" s="2" t="s">
        <v>132</v>
      </c>
      <c r="V647" s="2" t="s">
        <v>221</v>
      </c>
      <c r="W647" s="2" t="s">
        <v>37</v>
      </c>
      <c r="X647" s="2" t="s">
        <v>51</v>
      </c>
      <c r="Y647" s="2" t="s">
        <v>206</v>
      </c>
      <c r="Z647" s="2" t="s">
        <v>96</v>
      </c>
      <c r="AA647" s="2" t="s">
        <v>140</v>
      </c>
      <c r="AB647" s="2" t="s">
        <v>4418</v>
      </c>
      <c r="AC647" s="2" t="s">
        <v>4419</v>
      </c>
      <c r="AD647" s="6" t="s">
        <v>4420</v>
      </c>
      <c r="AE647" s="7" t="str">
        <f>HYPERLINK("https://drive.google.com/file/d/1eLphNWRkCh-lEdJRMMqeyiA7Hj1aP8P0/view?usp=drivesdk","Sadgir Ravina Bhausahebआपले प्रमाणपत्र")</f>
        <v>Sadgir Ravina Bhausahebआपले प्रमाणपत्र</v>
      </c>
      <c r="AF647" s="2" t="s">
        <v>4421</v>
      </c>
    </row>
    <row r="648" spans="1:32" ht="12.75">
      <c r="A648" s="4">
        <v>44251.896585752314</v>
      </c>
      <c r="B648" s="2" t="s">
        <v>4422</v>
      </c>
      <c r="C648" s="8">
        <v>12</v>
      </c>
      <c r="D648" s="2" t="s">
        <v>4423</v>
      </c>
      <c r="E648" s="2" t="s">
        <v>4424</v>
      </c>
      <c r="F648" s="2" t="s">
        <v>72</v>
      </c>
      <c r="G648" s="2" t="s">
        <v>105</v>
      </c>
      <c r="H648" s="2">
        <v>2014</v>
      </c>
      <c r="I648" s="2" t="s">
        <v>46</v>
      </c>
      <c r="J648" s="2" t="s">
        <v>131</v>
      </c>
      <c r="K648" s="2" t="s">
        <v>39</v>
      </c>
      <c r="L648" s="2" t="s">
        <v>278</v>
      </c>
      <c r="M648" s="2" t="s">
        <v>165</v>
      </c>
      <c r="N648" s="2" t="s">
        <v>63</v>
      </c>
      <c r="O648" s="2" t="s">
        <v>75</v>
      </c>
      <c r="P648" s="2" t="s">
        <v>44</v>
      </c>
      <c r="Q648" s="2" t="s">
        <v>363</v>
      </c>
      <c r="R648" s="2" t="s">
        <v>109</v>
      </c>
      <c r="S648" s="2" t="s">
        <v>93</v>
      </c>
      <c r="T648" s="2" t="s">
        <v>79</v>
      </c>
      <c r="U648" s="2" t="s">
        <v>110</v>
      </c>
      <c r="V648" s="2" t="s">
        <v>50</v>
      </c>
      <c r="W648" s="2" t="s">
        <v>106</v>
      </c>
      <c r="X648" s="2" t="s">
        <v>82</v>
      </c>
      <c r="Y648" s="2" t="s">
        <v>93</v>
      </c>
      <c r="Z648" s="2" t="s">
        <v>53</v>
      </c>
      <c r="AA648" s="2" t="s">
        <v>54</v>
      </c>
      <c r="AB648" s="2" t="s">
        <v>4425</v>
      </c>
      <c r="AC648" s="2" t="s">
        <v>4426</v>
      </c>
      <c r="AD648" s="6" t="s">
        <v>4427</v>
      </c>
      <c r="AE648" s="7" t="str">
        <f>HYPERLINK("https://drive.google.com/file/d/1b_ae0M_pyBtYoTCFD0vKC5JkzmaunmLa/view?usp=drivesdk","Bhangre kajal Gorakshआपले प्रमाणपत्र")</f>
        <v>Bhangre kajal Gorakshआपले प्रमाणपत्र</v>
      </c>
      <c r="AF648" s="2" t="s">
        <v>4428</v>
      </c>
    </row>
    <row r="649" spans="1:32" ht="12.75">
      <c r="A649" s="4">
        <v>44251.908364050927</v>
      </c>
      <c r="B649" s="2" t="s">
        <v>4429</v>
      </c>
      <c r="C649" s="8">
        <v>10</v>
      </c>
      <c r="D649" s="2" t="s">
        <v>4430</v>
      </c>
      <c r="E649" s="2" t="s">
        <v>4431</v>
      </c>
      <c r="F649" s="2" t="s">
        <v>72</v>
      </c>
      <c r="G649" s="2" t="s">
        <v>105</v>
      </c>
      <c r="H649" s="2">
        <v>2014</v>
      </c>
      <c r="I649" s="2" t="s">
        <v>46</v>
      </c>
      <c r="J649" s="2" t="s">
        <v>131</v>
      </c>
      <c r="K649" s="2" t="s">
        <v>46</v>
      </c>
      <c r="L649" s="2" t="s">
        <v>40</v>
      </c>
      <c r="M649" s="2" t="s">
        <v>165</v>
      </c>
      <c r="N649" s="2" t="s">
        <v>63</v>
      </c>
      <c r="O649" s="2" t="s">
        <v>92</v>
      </c>
      <c r="P649" s="2" t="s">
        <v>197</v>
      </c>
      <c r="Q649" s="2" t="s">
        <v>77</v>
      </c>
      <c r="R649" s="2" t="s">
        <v>81</v>
      </c>
      <c r="S649" s="2" t="s">
        <v>78</v>
      </c>
      <c r="T649" s="2" t="s">
        <v>121</v>
      </c>
      <c r="U649" s="2" t="s">
        <v>110</v>
      </c>
      <c r="V649" s="2" t="s">
        <v>50</v>
      </c>
      <c r="W649" s="2" t="s">
        <v>106</v>
      </c>
      <c r="X649" s="2" t="s">
        <v>148</v>
      </c>
      <c r="Y649" s="2" t="s">
        <v>122</v>
      </c>
      <c r="Z649" s="2" t="s">
        <v>53</v>
      </c>
      <c r="AA649" s="2" t="s">
        <v>54</v>
      </c>
      <c r="AB649" s="2" t="s">
        <v>4432</v>
      </c>
      <c r="AC649" s="2" t="s">
        <v>4433</v>
      </c>
      <c r="AD649" s="6" t="s">
        <v>4434</v>
      </c>
      <c r="AE649" s="7" t="str">
        <f>HYPERLINK("https://drive.google.com/file/d/1CMTmb2VD9hs_Pw05Rp-jsofz0Yr180KC/view?usp=drivesdk","Pravin kulalआपले प्रमाणपत्र")</f>
        <v>Pravin kulalआपले प्रमाणपत्र</v>
      </c>
      <c r="AF649" s="2" t="s">
        <v>4435</v>
      </c>
    </row>
    <row r="650" spans="1:32" ht="12.75">
      <c r="A650" s="4">
        <v>44251.935746990741</v>
      </c>
      <c r="B650" s="2" t="s">
        <v>4436</v>
      </c>
      <c r="C650" s="8">
        <v>16</v>
      </c>
      <c r="D650" s="2" t="s">
        <v>4437</v>
      </c>
      <c r="E650" s="2" t="s">
        <v>4438</v>
      </c>
      <c r="F650" s="2" t="s">
        <v>72</v>
      </c>
      <c r="G650" s="2" t="s">
        <v>105</v>
      </c>
      <c r="H650" s="2">
        <v>2014</v>
      </c>
      <c r="I650" s="2" t="s">
        <v>106</v>
      </c>
      <c r="J650" s="2" t="s">
        <v>131</v>
      </c>
      <c r="K650" s="2" t="s">
        <v>39</v>
      </c>
      <c r="L650" s="2" t="s">
        <v>40</v>
      </c>
      <c r="M650" s="2" t="s">
        <v>41</v>
      </c>
      <c r="N650" s="2" t="s">
        <v>431</v>
      </c>
      <c r="O650" s="2" t="s">
        <v>43</v>
      </c>
      <c r="P650" s="2" t="s">
        <v>120</v>
      </c>
      <c r="Q650" s="2" t="s">
        <v>77</v>
      </c>
      <c r="R650" s="2" t="s">
        <v>109</v>
      </c>
      <c r="S650" s="2" t="s">
        <v>93</v>
      </c>
      <c r="T650" s="2" t="s">
        <v>48</v>
      </c>
      <c r="U650" s="2" t="s">
        <v>80</v>
      </c>
      <c r="V650" s="2" t="s">
        <v>50</v>
      </c>
      <c r="W650" s="2" t="s">
        <v>81</v>
      </c>
      <c r="X650" s="2" t="s">
        <v>148</v>
      </c>
      <c r="Y650" s="2" t="s">
        <v>122</v>
      </c>
      <c r="Z650" s="2" t="s">
        <v>96</v>
      </c>
      <c r="AA650" s="2" t="s">
        <v>54</v>
      </c>
      <c r="AB650" s="2" t="s">
        <v>2447</v>
      </c>
      <c r="AC650" s="2" t="s">
        <v>4439</v>
      </c>
      <c r="AD650" s="6" t="s">
        <v>4440</v>
      </c>
      <c r="AE650" s="7" t="str">
        <f>HYPERLINK("https://drive.google.com/file/d/1P-RJlhGR0xiLitJw02sgj659Uul4ajVN/view?usp=drivesdk","Shinde Nikita Laxmanआपले प्रमाणपत्र")</f>
        <v>Shinde Nikita Laxmanआपले प्रमाणपत्र</v>
      </c>
      <c r="AF650" s="2" t="s">
        <v>4441</v>
      </c>
    </row>
    <row r="651" spans="1:32" ht="12.75">
      <c r="A651" s="4">
        <v>44251.967937962967</v>
      </c>
      <c r="B651" s="2" t="s">
        <v>4442</v>
      </c>
      <c r="C651" s="8">
        <v>28</v>
      </c>
      <c r="D651" s="2" t="s">
        <v>4443</v>
      </c>
      <c r="E651" s="2" t="s">
        <v>4444</v>
      </c>
      <c r="F651" s="2" t="s">
        <v>180</v>
      </c>
      <c r="G651" s="2" t="s">
        <v>36</v>
      </c>
      <c r="H651" s="2">
        <v>2014</v>
      </c>
      <c r="I651" s="2" t="s">
        <v>106</v>
      </c>
      <c r="J651" s="2" t="s">
        <v>73</v>
      </c>
      <c r="K651" s="2" t="s">
        <v>39</v>
      </c>
      <c r="L651" s="2" t="s">
        <v>40</v>
      </c>
      <c r="M651" s="2" t="s">
        <v>41</v>
      </c>
      <c r="N651" s="2" t="s">
        <v>42</v>
      </c>
      <c r="O651" s="2" t="s">
        <v>75</v>
      </c>
      <c r="P651" s="2" t="s">
        <v>44</v>
      </c>
      <c r="Q651" s="2" t="s">
        <v>45</v>
      </c>
      <c r="R651" s="2" t="s">
        <v>46</v>
      </c>
      <c r="S651" s="2" t="s">
        <v>47</v>
      </c>
      <c r="T651" s="2" t="s">
        <v>79</v>
      </c>
      <c r="U651" s="2" t="s">
        <v>80</v>
      </c>
      <c r="V651" s="2" t="s">
        <v>139</v>
      </c>
      <c r="W651" s="2" t="s">
        <v>37</v>
      </c>
      <c r="X651" s="2" t="s">
        <v>51</v>
      </c>
      <c r="Y651" s="2" t="s">
        <v>52</v>
      </c>
      <c r="Z651" s="2" t="s">
        <v>53</v>
      </c>
      <c r="AA651" s="2" t="s">
        <v>54</v>
      </c>
      <c r="AB651" s="2" t="s">
        <v>2608</v>
      </c>
      <c r="AC651" s="2" t="s">
        <v>4445</v>
      </c>
      <c r="AD651" s="6" t="s">
        <v>4446</v>
      </c>
      <c r="AE651" s="7" t="str">
        <f>HYPERLINK("https://drive.google.com/file/d/1Uq6KDSmHGK_vl0wJJWvajoh7RQq_Fc3z/view?usp=drivesdk","डाॅ.उज्ज्वला लक्ष्मण भोरआपले प्रमाणपत्र")</f>
        <v>डाॅ.उज्ज्वला लक्ष्मण भोरआपले प्रमाणपत्र</v>
      </c>
      <c r="AF651" s="2" t="s">
        <v>4447</v>
      </c>
    </row>
    <row r="652" spans="1:32" ht="12.75">
      <c r="A652" s="4">
        <v>44252.402449687499</v>
      </c>
      <c r="B652" s="2" t="s">
        <v>4448</v>
      </c>
      <c r="C652" s="8">
        <v>14</v>
      </c>
      <c r="D652" s="2" t="s">
        <v>4449</v>
      </c>
      <c r="E652" s="2" t="s">
        <v>4450</v>
      </c>
      <c r="F652" s="2" t="s">
        <v>72</v>
      </c>
      <c r="G652" s="2" t="s">
        <v>105</v>
      </c>
      <c r="H652" s="2">
        <v>2014</v>
      </c>
      <c r="I652" s="2" t="s">
        <v>37</v>
      </c>
      <c r="J652" s="2" t="s">
        <v>131</v>
      </c>
      <c r="K652" s="2" t="s">
        <v>39</v>
      </c>
      <c r="L652" s="2" t="s">
        <v>40</v>
      </c>
      <c r="M652" s="2" t="s">
        <v>74</v>
      </c>
      <c r="N652" s="2" t="s">
        <v>108</v>
      </c>
      <c r="O652" s="2" t="s">
        <v>75</v>
      </c>
      <c r="P652" s="2" t="s">
        <v>120</v>
      </c>
      <c r="Q652" s="2" t="s">
        <v>77</v>
      </c>
      <c r="R652" s="2" t="s">
        <v>46</v>
      </c>
      <c r="S652" s="2" t="s">
        <v>47</v>
      </c>
      <c r="T652" s="2" t="s">
        <v>79</v>
      </c>
      <c r="U652" s="2" t="s">
        <v>132</v>
      </c>
      <c r="V652" s="2" t="s">
        <v>221</v>
      </c>
      <c r="W652" s="2" t="s">
        <v>81</v>
      </c>
      <c r="X652" s="2" t="s">
        <v>51</v>
      </c>
      <c r="Y652" s="2" t="s">
        <v>93</v>
      </c>
      <c r="Z652" s="2" t="s">
        <v>96</v>
      </c>
      <c r="AA652" s="2" t="s">
        <v>140</v>
      </c>
      <c r="AB652" s="2" t="s">
        <v>4451</v>
      </c>
      <c r="AC652" s="2" t="s">
        <v>4452</v>
      </c>
      <c r="AD652" s="6" t="s">
        <v>4453</v>
      </c>
      <c r="AE652" s="7" t="str">
        <f>HYPERLINK("https://drive.google.com/file/d/1KhCn5h1MIIQ_HcAqopFDhud9_2uCbiJz/view?usp=drivesdk","Popere shilpa laluआपले प्रमाणपत्र")</f>
        <v>Popere shilpa laluआपले प्रमाणपत्र</v>
      </c>
      <c r="AF652" s="2" t="s">
        <v>4454</v>
      </c>
    </row>
    <row r="653" spans="1:32" ht="12.75">
      <c r="A653" s="4">
        <v>44252.414019872682</v>
      </c>
      <c r="B653" s="2" t="s">
        <v>4455</v>
      </c>
      <c r="C653" s="8">
        <v>12</v>
      </c>
      <c r="D653" s="2" t="s">
        <v>4456</v>
      </c>
      <c r="E653" s="2" t="s">
        <v>4457</v>
      </c>
      <c r="F653" s="2" t="s">
        <v>72</v>
      </c>
      <c r="G653" s="2" t="s">
        <v>105</v>
      </c>
      <c r="H653" s="2">
        <v>2014</v>
      </c>
      <c r="I653" s="2" t="s">
        <v>81</v>
      </c>
      <c r="J653" s="2" t="s">
        <v>131</v>
      </c>
      <c r="K653" s="2" t="s">
        <v>39</v>
      </c>
      <c r="L653" s="2" t="s">
        <v>40</v>
      </c>
      <c r="M653" s="2" t="s">
        <v>74</v>
      </c>
      <c r="N653" s="2" t="s">
        <v>108</v>
      </c>
      <c r="O653" s="2" t="s">
        <v>75</v>
      </c>
      <c r="P653" s="2" t="s">
        <v>120</v>
      </c>
      <c r="Q653" s="2" t="s">
        <v>77</v>
      </c>
      <c r="R653" s="2" t="s">
        <v>46</v>
      </c>
      <c r="S653" s="2" t="s">
        <v>47</v>
      </c>
      <c r="T653" s="2" t="s">
        <v>79</v>
      </c>
      <c r="U653" s="2" t="s">
        <v>132</v>
      </c>
      <c r="V653" s="2" t="s">
        <v>221</v>
      </c>
      <c r="W653" s="2" t="s">
        <v>81</v>
      </c>
      <c r="X653" s="2" t="s">
        <v>51</v>
      </c>
      <c r="Y653" s="2" t="s">
        <v>206</v>
      </c>
      <c r="Z653" s="2" t="s">
        <v>96</v>
      </c>
      <c r="AA653" s="2" t="s">
        <v>140</v>
      </c>
      <c r="AB653" s="2" t="s">
        <v>4458</v>
      </c>
      <c r="AC653" s="2" t="s">
        <v>4459</v>
      </c>
      <c r="AD653" s="6" t="s">
        <v>4460</v>
      </c>
      <c r="AE653" s="7" t="str">
        <f>HYPERLINK("https://drive.google.com/file/d/1wUAyFEtpFNBhnEporHVifE6nLA31_Zut/view?usp=drivesdk","Popere Shilpa Laluआपले प्रमाणपत्र")</f>
        <v>Popere Shilpa Laluआपले प्रमाणपत्र</v>
      </c>
      <c r="AF653" s="2" t="s">
        <v>4461</v>
      </c>
    </row>
    <row r="654" spans="1:32" ht="12.75">
      <c r="A654" s="4">
        <v>44252.424132384258</v>
      </c>
      <c r="B654" s="2" t="s">
        <v>4462</v>
      </c>
      <c r="C654" s="8">
        <v>32</v>
      </c>
      <c r="D654" s="2" t="s">
        <v>4463</v>
      </c>
      <c r="E654" s="2" t="s">
        <v>4464</v>
      </c>
      <c r="F654" s="2" t="s">
        <v>355</v>
      </c>
      <c r="G654" s="2" t="s">
        <v>157</v>
      </c>
      <c r="H654" s="2">
        <v>2014</v>
      </c>
      <c r="I654" s="2" t="s">
        <v>106</v>
      </c>
      <c r="J654" s="2" t="s">
        <v>131</v>
      </c>
      <c r="K654" s="2" t="s">
        <v>39</v>
      </c>
      <c r="L654" s="2" t="s">
        <v>40</v>
      </c>
      <c r="M654" s="2" t="s">
        <v>41</v>
      </c>
      <c r="N654" s="2" t="s">
        <v>42</v>
      </c>
      <c r="O654" s="2" t="s">
        <v>43</v>
      </c>
      <c r="P654" s="2" t="s">
        <v>44</v>
      </c>
      <c r="Q654" s="2" t="s">
        <v>45</v>
      </c>
      <c r="R654" s="2" t="s">
        <v>46</v>
      </c>
      <c r="S654" s="2" t="s">
        <v>47</v>
      </c>
      <c r="T654" s="2" t="s">
        <v>94</v>
      </c>
      <c r="U654" s="2" t="s">
        <v>49</v>
      </c>
      <c r="V654" s="2" t="s">
        <v>50</v>
      </c>
      <c r="W654" s="2" t="s">
        <v>37</v>
      </c>
      <c r="X654" s="2" t="s">
        <v>51</v>
      </c>
      <c r="Y654" s="2" t="s">
        <v>52</v>
      </c>
      <c r="Z654" s="2" t="s">
        <v>53</v>
      </c>
      <c r="AA654" s="2" t="s">
        <v>123</v>
      </c>
      <c r="AB654" s="2" t="s">
        <v>4465</v>
      </c>
      <c r="AC654" s="2" t="s">
        <v>4466</v>
      </c>
      <c r="AD654" s="6" t="s">
        <v>4467</v>
      </c>
      <c r="AE654" s="7" t="str">
        <f>HYPERLINK("https://drive.google.com/file/d/11AVaIq0dkUZgB4YaVLN9y0ELoCVfrXBK/view?usp=drivesdk","Potkule Mayur Kashinathआपले प्रमाणपत्र")</f>
        <v>Potkule Mayur Kashinathआपले प्रमाणपत्र</v>
      </c>
      <c r="AF654" s="2" t="s">
        <v>4468</v>
      </c>
    </row>
    <row r="655" spans="1:32" ht="12.75">
      <c r="A655" s="4">
        <v>44252.511921921294</v>
      </c>
      <c r="B655" s="2" t="s">
        <v>4469</v>
      </c>
      <c r="C655" s="8">
        <v>36</v>
      </c>
      <c r="D655" s="2" t="s">
        <v>4470</v>
      </c>
      <c r="E655" s="2" t="s">
        <v>4208</v>
      </c>
      <c r="F655" s="2" t="s">
        <v>35</v>
      </c>
      <c r="G655" s="2" t="s">
        <v>157</v>
      </c>
      <c r="H655" s="2">
        <v>2014</v>
      </c>
      <c r="I655" s="2" t="s">
        <v>37</v>
      </c>
      <c r="J655" s="2" t="s">
        <v>131</v>
      </c>
      <c r="K655" s="2" t="s">
        <v>39</v>
      </c>
      <c r="L655" s="2" t="s">
        <v>40</v>
      </c>
      <c r="M655" s="2" t="s">
        <v>41</v>
      </c>
      <c r="N655" s="2" t="s">
        <v>42</v>
      </c>
      <c r="O655" s="2" t="s">
        <v>43</v>
      </c>
      <c r="P655" s="2" t="s">
        <v>44</v>
      </c>
      <c r="Q655" s="2" t="s">
        <v>45</v>
      </c>
      <c r="R655" s="2" t="s">
        <v>46</v>
      </c>
      <c r="S655" s="2" t="s">
        <v>47</v>
      </c>
      <c r="T655" s="2" t="s">
        <v>94</v>
      </c>
      <c r="U655" s="2" t="s">
        <v>49</v>
      </c>
      <c r="V655" s="2" t="s">
        <v>50</v>
      </c>
      <c r="W655" s="2" t="s">
        <v>37</v>
      </c>
      <c r="X655" s="2" t="s">
        <v>51</v>
      </c>
      <c r="Y655" s="2" t="s">
        <v>52</v>
      </c>
      <c r="Z655" s="2" t="s">
        <v>53</v>
      </c>
      <c r="AA655" s="2" t="s">
        <v>54</v>
      </c>
      <c r="AB655" s="2" t="s">
        <v>4471</v>
      </c>
      <c r="AC655" s="2" t="s">
        <v>4472</v>
      </c>
      <c r="AD655" s="6" t="s">
        <v>4473</v>
      </c>
      <c r="AE655" s="7" t="str">
        <f>HYPERLINK("https://drive.google.com/file/d/1IiNP1bNjdqyXxrX3g_PzglplF11WCPQ-/view?usp=drivesdk","म्हस्के रुपाली गोरखआपले प्रमाणपत्र")</f>
        <v>म्हस्के रुपाली गोरखआपले प्रमाणपत्र</v>
      </c>
      <c r="AF655" s="2" t="s">
        <v>4474</v>
      </c>
    </row>
    <row r="656" spans="1:32" ht="12.75">
      <c r="A656" s="4">
        <v>44252.527235416666</v>
      </c>
      <c r="B656" s="2" t="s">
        <v>4475</v>
      </c>
      <c r="C656" s="8">
        <v>20</v>
      </c>
      <c r="D656" s="2" t="s">
        <v>4476</v>
      </c>
      <c r="E656" s="2" t="s">
        <v>4477</v>
      </c>
      <c r="F656" s="2" t="s">
        <v>180</v>
      </c>
      <c r="G656" s="2" t="s">
        <v>157</v>
      </c>
      <c r="H656" s="2">
        <v>2014</v>
      </c>
      <c r="I656" s="2" t="s">
        <v>46</v>
      </c>
      <c r="J656" s="2" t="s">
        <v>73</v>
      </c>
      <c r="K656" s="2" t="s">
        <v>39</v>
      </c>
      <c r="L656" s="2" t="s">
        <v>40</v>
      </c>
      <c r="M656" s="2" t="s">
        <v>41</v>
      </c>
      <c r="N656" s="2" t="s">
        <v>42</v>
      </c>
      <c r="O656" s="2" t="s">
        <v>43</v>
      </c>
      <c r="P656" s="2" t="s">
        <v>197</v>
      </c>
      <c r="Q656" s="2" t="s">
        <v>363</v>
      </c>
      <c r="R656" s="2" t="s">
        <v>109</v>
      </c>
      <c r="S656" s="2" t="s">
        <v>47</v>
      </c>
      <c r="T656" s="2" t="s">
        <v>79</v>
      </c>
      <c r="U656" s="2" t="s">
        <v>132</v>
      </c>
      <c r="V656" s="2" t="s">
        <v>95</v>
      </c>
      <c r="W656" s="2" t="s">
        <v>106</v>
      </c>
      <c r="X656" s="2" t="s">
        <v>51</v>
      </c>
      <c r="Y656" s="2" t="s">
        <v>52</v>
      </c>
      <c r="Z656" s="2" t="s">
        <v>53</v>
      </c>
      <c r="AA656" s="2" t="s">
        <v>112</v>
      </c>
      <c r="AB656" s="2" t="s">
        <v>4478</v>
      </c>
      <c r="AC656" s="2" t="s">
        <v>4479</v>
      </c>
      <c r="AD656" s="6" t="s">
        <v>4480</v>
      </c>
      <c r="AE656" s="7" t="str">
        <f>HYPERLINK("https://drive.google.com/file/d/1woQnckPP2L6DvF0491oww6TNGPFzLKSm/view?usp=drivesdk","Pravin mukund murekarआपले प्रमाणपत्र")</f>
        <v>Pravin mukund murekarआपले प्रमाणपत्र</v>
      </c>
      <c r="AF656" s="2" t="s">
        <v>4481</v>
      </c>
    </row>
    <row r="657" spans="1:32" ht="12.75">
      <c r="A657" s="4">
        <v>44252.53748175926</v>
      </c>
      <c r="B657" s="2" t="s">
        <v>4482</v>
      </c>
      <c r="C657" s="8">
        <v>36</v>
      </c>
      <c r="D657" s="2" t="s">
        <v>4483</v>
      </c>
      <c r="E657" s="2" t="s">
        <v>4484</v>
      </c>
      <c r="F657" s="2" t="s">
        <v>35</v>
      </c>
      <c r="G657" s="2" t="s">
        <v>157</v>
      </c>
      <c r="H657" s="2">
        <v>2014</v>
      </c>
      <c r="I657" s="2" t="s">
        <v>37</v>
      </c>
      <c r="J657" s="2" t="s">
        <v>38</v>
      </c>
      <c r="K657" s="2" t="s">
        <v>39</v>
      </c>
      <c r="L657" s="2" t="s">
        <v>40</v>
      </c>
      <c r="M657" s="2" t="s">
        <v>41</v>
      </c>
      <c r="N657" s="2" t="s">
        <v>42</v>
      </c>
      <c r="O657" s="2" t="s">
        <v>43</v>
      </c>
      <c r="P657" s="2" t="s">
        <v>44</v>
      </c>
      <c r="Q657" s="2" t="s">
        <v>45</v>
      </c>
      <c r="R657" s="2" t="s">
        <v>46</v>
      </c>
      <c r="S657" s="2" t="s">
        <v>47</v>
      </c>
      <c r="T657" s="2" t="s">
        <v>94</v>
      </c>
      <c r="U657" s="2" t="s">
        <v>49</v>
      </c>
      <c r="V657" s="2" t="s">
        <v>50</v>
      </c>
      <c r="W657" s="2" t="s">
        <v>37</v>
      </c>
      <c r="X657" s="2" t="s">
        <v>51</v>
      </c>
      <c r="Y657" s="2" t="s">
        <v>52</v>
      </c>
      <c r="Z657" s="2" t="s">
        <v>53</v>
      </c>
      <c r="AA657" s="2" t="s">
        <v>140</v>
      </c>
      <c r="AB657" s="2" t="s">
        <v>4485</v>
      </c>
      <c r="AC657" s="2" t="s">
        <v>4486</v>
      </c>
      <c r="AD657" s="6" t="s">
        <v>4487</v>
      </c>
      <c r="AE657" s="7" t="str">
        <f>HYPERLINK("https://drive.google.com/file/d/1avt44PiWd4OiNmp1YdGyoGqGLwYGG76Q/view?usp=drivesdk","तागड प्रतिभा अशोकआपले प्रमाणपत्र")</f>
        <v>तागड प्रतिभा अशोकआपले प्रमाणपत्र</v>
      </c>
      <c r="AF657" s="2" t="s">
        <v>4488</v>
      </c>
    </row>
    <row r="658" spans="1:32" ht="12.75">
      <c r="A658" s="4">
        <v>44252.548575532404</v>
      </c>
      <c r="B658" s="2" t="s">
        <v>4489</v>
      </c>
      <c r="C658" s="8">
        <v>38</v>
      </c>
      <c r="D658" s="2" t="s">
        <v>4490</v>
      </c>
      <c r="E658" s="2" t="s">
        <v>4491</v>
      </c>
      <c r="F658" s="2" t="s">
        <v>72</v>
      </c>
      <c r="G658" s="2" t="s">
        <v>105</v>
      </c>
      <c r="H658" s="2">
        <v>2014</v>
      </c>
      <c r="I658" s="2" t="s">
        <v>37</v>
      </c>
      <c r="J658" s="2" t="s">
        <v>38</v>
      </c>
      <c r="K658" s="2" t="s">
        <v>39</v>
      </c>
      <c r="L658" s="2" t="s">
        <v>40</v>
      </c>
      <c r="M658" s="2" t="s">
        <v>41</v>
      </c>
      <c r="N658" s="2" t="s">
        <v>42</v>
      </c>
      <c r="O658" s="2" t="s">
        <v>43</v>
      </c>
      <c r="P658" s="2" t="s">
        <v>44</v>
      </c>
      <c r="Q658" s="2" t="s">
        <v>45</v>
      </c>
      <c r="R658" s="2" t="s">
        <v>46</v>
      </c>
      <c r="S658" s="2" t="s">
        <v>47</v>
      </c>
      <c r="T658" s="2" t="s">
        <v>94</v>
      </c>
      <c r="U658" s="2" t="s">
        <v>49</v>
      </c>
      <c r="V658" s="2" t="s">
        <v>50</v>
      </c>
      <c r="W658" s="2" t="s">
        <v>37</v>
      </c>
      <c r="X658" s="2" t="s">
        <v>51</v>
      </c>
      <c r="Y658" s="2" t="s">
        <v>52</v>
      </c>
      <c r="Z658" s="2" t="s">
        <v>53</v>
      </c>
      <c r="AA658" s="2" t="s">
        <v>54</v>
      </c>
      <c r="AB658" s="2" t="s">
        <v>4492</v>
      </c>
      <c r="AC658" s="2" t="s">
        <v>4493</v>
      </c>
      <c r="AD658" s="6" t="s">
        <v>4494</v>
      </c>
      <c r="AE658" s="7" t="str">
        <f>HYPERLINK("https://drive.google.com/file/d/1_y9cw1oowA-iKAZPfNWgyHuAGYVL3q8Y/view?usp=drivesdk","Sanchita Kashinath Potkuleआपले प्रमाणपत्र")</f>
        <v>Sanchita Kashinath Potkuleआपले प्रमाणपत्र</v>
      </c>
      <c r="AF658" s="2" t="s">
        <v>4495</v>
      </c>
    </row>
    <row r="659" spans="1:32" ht="12.75">
      <c r="A659" s="4">
        <v>44252.548825729165</v>
      </c>
      <c r="B659" s="2" t="s">
        <v>4496</v>
      </c>
      <c r="C659" s="8">
        <v>32</v>
      </c>
      <c r="D659" s="2" t="s">
        <v>4497</v>
      </c>
      <c r="E659" s="2" t="s">
        <v>4498</v>
      </c>
      <c r="F659" s="2" t="s">
        <v>104</v>
      </c>
      <c r="G659" s="2" t="s">
        <v>157</v>
      </c>
      <c r="H659" s="2">
        <v>2014</v>
      </c>
      <c r="I659" s="2" t="s">
        <v>37</v>
      </c>
      <c r="J659" s="2" t="s">
        <v>73</v>
      </c>
      <c r="K659" s="2" t="s">
        <v>39</v>
      </c>
      <c r="L659" s="2" t="s">
        <v>62</v>
      </c>
      <c r="M659" s="2" t="s">
        <v>165</v>
      </c>
      <c r="N659" s="2" t="s">
        <v>42</v>
      </c>
      <c r="O659" s="2" t="s">
        <v>43</v>
      </c>
      <c r="P659" s="2" t="s">
        <v>44</v>
      </c>
      <c r="Q659" s="2" t="s">
        <v>363</v>
      </c>
      <c r="R659" s="2" t="s">
        <v>46</v>
      </c>
      <c r="S659" s="2" t="s">
        <v>47</v>
      </c>
      <c r="T659" s="2" t="s">
        <v>48</v>
      </c>
      <c r="U659" s="2" t="s">
        <v>49</v>
      </c>
      <c r="V659" s="2" t="s">
        <v>50</v>
      </c>
      <c r="W659" s="2" t="s">
        <v>37</v>
      </c>
      <c r="X659" s="2" t="s">
        <v>51</v>
      </c>
      <c r="Y659" s="2" t="s">
        <v>52</v>
      </c>
      <c r="Z659" s="2" t="s">
        <v>53</v>
      </c>
      <c r="AA659" s="2" t="s">
        <v>54</v>
      </c>
      <c r="AB659" s="2" t="s">
        <v>4499</v>
      </c>
      <c r="AC659" s="2" t="s">
        <v>4500</v>
      </c>
      <c r="AD659" s="6" t="s">
        <v>4501</v>
      </c>
      <c r="AE659" s="7" t="str">
        <f>HYPERLINK("https://drive.google.com/file/d/1AuZEG-f4VnqC73NjP1R2pVK3fAeXlRgf/view?usp=drivesdk","Sandip Ankush Bardeआपले प्रमाणपत्र")</f>
        <v>Sandip Ankush Bardeआपले प्रमाणपत्र</v>
      </c>
      <c r="AF659" s="2" t="s">
        <v>4502</v>
      </c>
    </row>
    <row r="660" spans="1:32" ht="12.75">
      <c r="A660" s="4">
        <v>44252.555193113425</v>
      </c>
      <c r="B660" s="2" t="s">
        <v>4503</v>
      </c>
      <c r="C660" s="8">
        <v>22</v>
      </c>
      <c r="D660" s="2" t="s">
        <v>4504</v>
      </c>
      <c r="E660" s="2" t="s">
        <v>4505</v>
      </c>
      <c r="F660" s="2" t="s">
        <v>180</v>
      </c>
      <c r="G660" s="2" t="s">
        <v>105</v>
      </c>
      <c r="H660" s="2">
        <v>2014</v>
      </c>
      <c r="I660" s="2" t="s">
        <v>46</v>
      </c>
      <c r="J660" s="2" t="s">
        <v>73</v>
      </c>
      <c r="K660" s="2" t="s">
        <v>39</v>
      </c>
      <c r="L660" s="2" t="s">
        <v>40</v>
      </c>
      <c r="M660" s="2" t="s">
        <v>41</v>
      </c>
      <c r="N660" s="2" t="s">
        <v>42</v>
      </c>
      <c r="O660" s="2" t="s">
        <v>43</v>
      </c>
      <c r="P660" s="2" t="s">
        <v>44</v>
      </c>
      <c r="Q660" s="2" t="s">
        <v>363</v>
      </c>
      <c r="R660" s="2" t="s">
        <v>109</v>
      </c>
      <c r="S660" s="2" t="s">
        <v>47</v>
      </c>
      <c r="T660" s="2" t="s">
        <v>79</v>
      </c>
      <c r="U660" s="2" t="s">
        <v>132</v>
      </c>
      <c r="V660" s="2" t="s">
        <v>95</v>
      </c>
      <c r="W660" s="2" t="s">
        <v>46</v>
      </c>
      <c r="X660" s="2" t="s">
        <v>51</v>
      </c>
      <c r="Y660" s="2" t="s">
        <v>52</v>
      </c>
      <c r="Z660" s="2" t="s">
        <v>53</v>
      </c>
      <c r="AA660" s="2" t="s">
        <v>112</v>
      </c>
      <c r="AB660" s="2" t="s">
        <v>4506</v>
      </c>
      <c r="AC660" s="2" t="s">
        <v>4507</v>
      </c>
      <c r="AD660" s="6" t="s">
        <v>4508</v>
      </c>
      <c r="AE660" s="7" t="str">
        <f>HYPERLINK("https://drive.google.com/file/d/1MabclbQFZFrt9vOnx81qgeYf-L8dtK05/view?usp=drivesdk","Murekar vishal mukund आपले प्रमाणपत्र")</f>
        <v>Murekar vishal mukund आपले प्रमाणपत्र</v>
      </c>
      <c r="AF660" s="2" t="s">
        <v>4509</v>
      </c>
    </row>
    <row r="661" spans="1:32" ht="12.75">
      <c r="A661" s="4">
        <v>44252.611507303242</v>
      </c>
      <c r="B661" s="2" t="s">
        <v>4510</v>
      </c>
      <c r="C661" s="8">
        <v>32</v>
      </c>
      <c r="D661" s="2" t="s">
        <v>4511</v>
      </c>
      <c r="E661" s="2" t="s">
        <v>4512</v>
      </c>
      <c r="F661" s="2" t="s">
        <v>35</v>
      </c>
      <c r="G661" s="2" t="s">
        <v>157</v>
      </c>
      <c r="H661" s="2">
        <v>2014</v>
      </c>
      <c r="I661" s="2" t="s">
        <v>37</v>
      </c>
      <c r="J661" s="2" t="s">
        <v>73</v>
      </c>
      <c r="K661" s="2" t="s">
        <v>39</v>
      </c>
      <c r="L661" s="2" t="s">
        <v>62</v>
      </c>
      <c r="M661" s="2" t="s">
        <v>165</v>
      </c>
      <c r="N661" s="2" t="s">
        <v>42</v>
      </c>
      <c r="O661" s="2" t="s">
        <v>43</v>
      </c>
      <c r="P661" s="2" t="s">
        <v>44</v>
      </c>
      <c r="Q661" s="2" t="s">
        <v>363</v>
      </c>
      <c r="R661" s="2" t="s">
        <v>46</v>
      </c>
      <c r="S661" s="2" t="s">
        <v>47</v>
      </c>
      <c r="T661" s="2" t="s">
        <v>48</v>
      </c>
      <c r="U661" s="2" t="s">
        <v>49</v>
      </c>
      <c r="V661" s="2" t="s">
        <v>50</v>
      </c>
      <c r="W661" s="2" t="s">
        <v>37</v>
      </c>
      <c r="X661" s="2" t="s">
        <v>51</v>
      </c>
      <c r="Y661" s="2" t="s">
        <v>52</v>
      </c>
      <c r="Z661" s="2" t="s">
        <v>53</v>
      </c>
      <c r="AA661" s="2" t="s">
        <v>54</v>
      </c>
      <c r="AB661" s="2" t="s">
        <v>4513</v>
      </c>
      <c r="AC661" s="2" t="s">
        <v>4514</v>
      </c>
      <c r="AD661" s="6" t="s">
        <v>4515</v>
      </c>
      <c r="AE661" s="7" t="str">
        <f>HYPERLINK("https://drive.google.com/file/d/1WTpqkxi7RC8OvJ5YyqGGwPjLYJUPozFb/view?usp=drivesdk","Jayashri Vilas Gawareआपले प्रमाणपत्र")</f>
        <v>Jayashri Vilas Gawareआपले प्रमाणपत्र</v>
      </c>
      <c r="AF661" s="2" t="s">
        <v>4516</v>
      </c>
    </row>
    <row r="662" spans="1:32" ht="12.75">
      <c r="A662" s="4">
        <v>44252.798734745375</v>
      </c>
      <c r="B662" s="2" t="s">
        <v>4517</v>
      </c>
      <c r="C662" s="8">
        <v>22</v>
      </c>
      <c r="D662" s="2" t="s">
        <v>4518</v>
      </c>
      <c r="E662" s="2" t="s">
        <v>4519</v>
      </c>
      <c r="F662" s="2" t="s">
        <v>72</v>
      </c>
      <c r="G662" s="2" t="s">
        <v>157</v>
      </c>
      <c r="H662" s="2">
        <v>2014</v>
      </c>
      <c r="I662" s="2" t="s">
        <v>46</v>
      </c>
      <c r="J662" s="2" t="s">
        <v>38</v>
      </c>
      <c r="K662" s="2" t="s">
        <v>39</v>
      </c>
      <c r="L662" s="2" t="s">
        <v>278</v>
      </c>
      <c r="M662" s="2" t="s">
        <v>41</v>
      </c>
      <c r="N662" s="2" t="s">
        <v>42</v>
      </c>
      <c r="O662" s="2" t="s">
        <v>43</v>
      </c>
      <c r="P662" s="2" t="s">
        <v>44</v>
      </c>
      <c r="Q662" s="2" t="s">
        <v>166</v>
      </c>
      <c r="R662" s="2" t="s">
        <v>109</v>
      </c>
      <c r="S662" s="2" t="s">
        <v>47</v>
      </c>
      <c r="T662" s="2" t="s">
        <v>94</v>
      </c>
      <c r="U662" s="2" t="s">
        <v>110</v>
      </c>
      <c r="V662" s="2" t="s">
        <v>50</v>
      </c>
      <c r="W662" s="2" t="s">
        <v>46</v>
      </c>
      <c r="X662" s="2" t="s">
        <v>51</v>
      </c>
      <c r="Y662" s="2" t="s">
        <v>206</v>
      </c>
      <c r="Z662" s="2" t="s">
        <v>53</v>
      </c>
      <c r="AA662" s="2" t="s">
        <v>140</v>
      </c>
      <c r="AB662" s="2" t="s">
        <v>4520</v>
      </c>
      <c r="AC662" s="2" t="s">
        <v>4521</v>
      </c>
      <c r="AD662" s="6" t="s">
        <v>4522</v>
      </c>
      <c r="AE662" s="7" t="str">
        <f>HYPERLINK("https://drive.google.com/file/d/1uYPjXjh3ocTEtdqG1mIQww9rz2mxgHnT/view?usp=drivesdk","Kalyani Sanjay Antreआपले प्रमाणपत्र")</f>
        <v>Kalyani Sanjay Antreआपले प्रमाणपत्र</v>
      </c>
      <c r="AF662" s="2" t="s">
        <v>4523</v>
      </c>
    </row>
    <row r="663" spans="1:32" ht="12.75">
      <c r="A663" s="4">
        <v>44252.83537666667</v>
      </c>
      <c r="B663" s="2" t="s">
        <v>4524</v>
      </c>
      <c r="C663" s="8">
        <v>22</v>
      </c>
      <c r="D663" s="2" t="s">
        <v>4525</v>
      </c>
      <c r="E663" s="2" t="s">
        <v>4526</v>
      </c>
      <c r="F663" s="2" t="s">
        <v>180</v>
      </c>
      <c r="G663" s="2" t="s">
        <v>90</v>
      </c>
      <c r="H663" s="2">
        <v>2014</v>
      </c>
      <c r="I663" s="2" t="s">
        <v>37</v>
      </c>
      <c r="J663" s="2" t="s">
        <v>131</v>
      </c>
      <c r="K663" s="2" t="s">
        <v>46</v>
      </c>
      <c r="L663" s="2" t="s">
        <v>62</v>
      </c>
      <c r="M663" s="2" t="s">
        <v>41</v>
      </c>
      <c r="N663" s="2" t="s">
        <v>63</v>
      </c>
      <c r="O663" s="2" t="s">
        <v>43</v>
      </c>
      <c r="P663" s="2" t="s">
        <v>120</v>
      </c>
      <c r="Q663" s="2" t="s">
        <v>45</v>
      </c>
      <c r="R663" s="2" t="s">
        <v>109</v>
      </c>
      <c r="S663" s="2" t="s">
        <v>47</v>
      </c>
      <c r="T663" s="2" t="s">
        <v>48</v>
      </c>
      <c r="U663" s="2" t="s">
        <v>49</v>
      </c>
      <c r="V663" s="2" t="s">
        <v>50</v>
      </c>
      <c r="W663" s="2" t="s">
        <v>81</v>
      </c>
      <c r="X663" s="2" t="s">
        <v>51</v>
      </c>
      <c r="Y663" s="2" t="s">
        <v>122</v>
      </c>
      <c r="Z663" s="2" t="s">
        <v>53</v>
      </c>
      <c r="AA663" s="2" t="s">
        <v>123</v>
      </c>
      <c r="AB663" s="2" t="s">
        <v>4527</v>
      </c>
      <c r="AC663" s="2" t="s">
        <v>4528</v>
      </c>
      <c r="AD663" s="6" t="s">
        <v>4529</v>
      </c>
      <c r="AE663" s="7" t="str">
        <f>HYPERLINK("https://drive.google.com/file/d/1wf8YtFzEGgTq1fxRELJd_-FflShh1-go/view?usp=drivesdk","Sau. Smita Amol Joshi आपले प्रमाणपत्र")</f>
        <v>Sau. Smita Amol Joshi आपले प्रमाणपत्र</v>
      </c>
      <c r="AF663" s="2" t="s">
        <v>4530</v>
      </c>
    </row>
    <row r="664" spans="1:32" ht="12.75">
      <c r="A664" s="4">
        <v>44252.964801215276</v>
      </c>
      <c r="B664" s="2" t="s">
        <v>4531</v>
      </c>
      <c r="C664" s="8">
        <v>24</v>
      </c>
      <c r="D664" s="2" t="s">
        <v>409</v>
      </c>
      <c r="E664" s="2" t="s">
        <v>4532</v>
      </c>
      <c r="F664" s="2" t="s">
        <v>104</v>
      </c>
      <c r="G664" s="2" t="s">
        <v>105</v>
      </c>
      <c r="H664" s="2">
        <v>2014</v>
      </c>
      <c r="I664" s="2" t="s">
        <v>37</v>
      </c>
      <c r="J664" s="2" t="s">
        <v>38</v>
      </c>
      <c r="K664" s="2" t="s">
        <v>46</v>
      </c>
      <c r="L664" s="2" t="s">
        <v>62</v>
      </c>
      <c r="M664" s="2" t="s">
        <v>41</v>
      </c>
      <c r="N664" s="2" t="s">
        <v>42</v>
      </c>
      <c r="O664" s="2" t="s">
        <v>43</v>
      </c>
      <c r="P664" s="2" t="s">
        <v>44</v>
      </c>
      <c r="Q664" s="2" t="s">
        <v>45</v>
      </c>
      <c r="R664" s="2" t="s">
        <v>46</v>
      </c>
      <c r="S664" s="2" t="s">
        <v>93</v>
      </c>
      <c r="T664" s="2" t="s">
        <v>79</v>
      </c>
      <c r="U664" s="2" t="s">
        <v>110</v>
      </c>
      <c r="V664" s="2" t="s">
        <v>50</v>
      </c>
      <c r="W664" s="2" t="s">
        <v>37</v>
      </c>
      <c r="X664" s="2" t="s">
        <v>148</v>
      </c>
      <c r="Y664" s="2" t="s">
        <v>122</v>
      </c>
      <c r="Z664" s="2" t="s">
        <v>53</v>
      </c>
      <c r="AA664" s="2" t="s">
        <v>123</v>
      </c>
      <c r="AB664" s="2" t="s">
        <v>4533</v>
      </c>
      <c r="AC664" s="2" t="s">
        <v>4534</v>
      </c>
      <c r="AD664" s="6" t="s">
        <v>4535</v>
      </c>
      <c r="AE664" s="7" t="str">
        <f>HYPERLINK("https://drive.google.com/file/d/1MkpXSGJAI-Wkv3vzhdwSghJGUnGlb8HK/view?usp=drivesdk","Yesआपले प्रमाणपत्र")</f>
        <v>Yesआपले प्रमाणपत्र</v>
      </c>
      <c r="AF664" s="2" t="s">
        <v>4536</v>
      </c>
    </row>
    <row r="665" spans="1:32" ht="12.75">
      <c r="A665" s="4">
        <v>44253.026862488427</v>
      </c>
      <c r="B665" s="2" t="s">
        <v>4537</v>
      </c>
      <c r="C665" s="8">
        <v>10</v>
      </c>
      <c r="D665" s="2" t="s">
        <v>4538</v>
      </c>
      <c r="E665" s="2" t="s">
        <v>4539</v>
      </c>
      <c r="F665" s="2" t="s">
        <v>35</v>
      </c>
      <c r="G665" s="2" t="s">
        <v>157</v>
      </c>
      <c r="H665" s="2">
        <v>2014</v>
      </c>
      <c r="I665" s="2" t="s">
        <v>106</v>
      </c>
      <c r="J665" s="2" t="s">
        <v>131</v>
      </c>
      <c r="K665" s="2" t="s">
        <v>46</v>
      </c>
      <c r="L665" s="2" t="s">
        <v>62</v>
      </c>
      <c r="M665" s="2" t="s">
        <v>107</v>
      </c>
      <c r="N665" s="2" t="s">
        <v>63</v>
      </c>
      <c r="O665" s="2" t="s">
        <v>43</v>
      </c>
      <c r="P665" s="2" t="s">
        <v>76</v>
      </c>
      <c r="Q665" s="2" t="s">
        <v>363</v>
      </c>
      <c r="R665" s="2" t="s">
        <v>46</v>
      </c>
      <c r="S665" s="2" t="s">
        <v>93</v>
      </c>
      <c r="T665" s="2" t="s">
        <v>79</v>
      </c>
      <c r="U665" s="2" t="s">
        <v>110</v>
      </c>
      <c r="V665" s="2" t="s">
        <v>95</v>
      </c>
      <c r="W665" s="2" t="s">
        <v>81</v>
      </c>
      <c r="X665" s="2" t="s">
        <v>148</v>
      </c>
      <c r="Y665" s="2" t="s">
        <v>52</v>
      </c>
      <c r="Z665" s="2" t="s">
        <v>53</v>
      </c>
      <c r="AA665" s="2" t="s">
        <v>123</v>
      </c>
      <c r="AB665" s="2" t="s">
        <v>3482</v>
      </c>
      <c r="AC665" s="2" t="s">
        <v>4540</v>
      </c>
      <c r="AD665" s="6" t="s">
        <v>4541</v>
      </c>
      <c r="AE665" s="7" t="str">
        <f>HYPERLINK("https://drive.google.com/file/d/10FxiHxJJooWtI5PC5530gh0LaTfN3LCA/view?usp=drivesdk","BARE AJAY KISANRAOआपले प्रमाणपत्र")</f>
        <v>BARE AJAY KISANRAOआपले प्रमाणपत्र</v>
      </c>
      <c r="AF665" s="2" t="s">
        <v>4542</v>
      </c>
    </row>
    <row r="666" spans="1:32" ht="12.75">
      <c r="A666" s="4">
        <v>44253.416414641208</v>
      </c>
      <c r="B666" s="2" t="s">
        <v>4543</v>
      </c>
      <c r="C666" s="8">
        <v>12</v>
      </c>
      <c r="D666" s="2" t="s">
        <v>4544</v>
      </c>
      <c r="E666" s="2" t="s">
        <v>4545</v>
      </c>
      <c r="F666" s="2" t="s">
        <v>72</v>
      </c>
      <c r="G666" s="2" t="s">
        <v>105</v>
      </c>
      <c r="H666" s="2">
        <v>2014</v>
      </c>
      <c r="I666" s="2" t="s">
        <v>46</v>
      </c>
      <c r="J666" s="2" t="s">
        <v>73</v>
      </c>
      <c r="K666" s="2" t="s">
        <v>39</v>
      </c>
      <c r="L666" s="2" t="s">
        <v>62</v>
      </c>
      <c r="M666" s="2" t="s">
        <v>41</v>
      </c>
      <c r="N666" s="2" t="s">
        <v>63</v>
      </c>
      <c r="O666" s="2" t="s">
        <v>75</v>
      </c>
      <c r="P666" s="2" t="s">
        <v>76</v>
      </c>
      <c r="Q666" s="2" t="s">
        <v>77</v>
      </c>
      <c r="R666" s="2" t="s">
        <v>46</v>
      </c>
      <c r="S666" s="2" t="s">
        <v>206</v>
      </c>
      <c r="T666" s="2" t="s">
        <v>48</v>
      </c>
      <c r="U666" s="2" t="s">
        <v>132</v>
      </c>
      <c r="V666" s="2" t="s">
        <v>139</v>
      </c>
      <c r="W666" s="2" t="s">
        <v>106</v>
      </c>
      <c r="X666" s="2" t="s">
        <v>189</v>
      </c>
      <c r="Y666" s="2" t="s">
        <v>93</v>
      </c>
      <c r="Z666" s="2" t="s">
        <v>53</v>
      </c>
      <c r="AA666" s="2" t="s">
        <v>140</v>
      </c>
      <c r="AB666" s="2" t="s">
        <v>4546</v>
      </c>
      <c r="AC666" s="2" t="s">
        <v>4547</v>
      </c>
      <c r="AD666" s="6" t="s">
        <v>4548</v>
      </c>
      <c r="AE666" s="7" t="str">
        <f>HYPERLINK("https://drive.google.com/file/d/18d6KT3PBLxXbVlhuEQnOJV7lwkMkt7MW/view?usp=drivesdk","Aswale sudesh popatआपले प्रमाणपत्र")</f>
        <v>Aswale sudesh popatआपले प्रमाणपत्र</v>
      </c>
      <c r="AF666" s="2" t="s">
        <v>4549</v>
      </c>
    </row>
    <row r="667" spans="1:32" ht="12.75">
      <c r="A667" s="4">
        <v>44253.4516921412</v>
      </c>
      <c r="B667" s="2" t="s">
        <v>4550</v>
      </c>
      <c r="C667" s="8">
        <v>4</v>
      </c>
      <c r="D667" s="2" t="s">
        <v>4551</v>
      </c>
      <c r="E667" s="2" t="s">
        <v>4552</v>
      </c>
      <c r="F667" s="2" t="s">
        <v>72</v>
      </c>
      <c r="G667" s="2" t="s">
        <v>105</v>
      </c>
      <c r="H667" s="2">
        <v>2013</v>
      </c>
      <c r="I667" s="2" t="s">
        <v>46</v>
      </c>
      <c r="J667" s="2" t="s">
        <v>131</v>
      </c>
      <c r="K667" s="2" t="s">
        <v>81</v>
      </c>
      <c r="L667" s="2" t="s">
        <v>278</v>
      </c>
      <c r="M667" s="2" t="s">
        <v>41</v>
      </c>
      <c r="N667" s="2" t="s">
        <v>431</v>
      </c>
      <c r="O667" s="2" t="s">
        <v>92</v>
      </c>
      <c r="P667" s="2" t="s">
        <v>76</v>
      </c>
      <c r="Q667" s="2" t="s">
        <v>77</v>
      </c>
      <c r="R667" s="2" t="s">
        <v>81</v>
      </c>
      <c r="S667" s="2" t="s">
        <v>93</v>
      </c>
      <c r="T667" s="2" t="s">
        <v>121</v>
      </c>
      <c r="U667" s="2" t="s">
        <v>80</v>
      </c>
      <c r="V667" s="2" t="s">
        <v>95</v>
      </c>
      <c r="W667" s="2" t="s">
        <v>37</v>
      </c>
      <c r="X667" s="2" t="s">
        <v>189</v>
      </c>
      <c r="Y667" s="2" t="s">
        <v>122</v>
      </c>
      <c r="Z667" s="2" t="s">
        <v>111</v>
      </c>
      <c r="AA667" s="2" t="s">
        <v>123</v>
      </c>
      <c r="AB667" s="2" t="s">
        <v>4553</v>
      </c>
      <c r="AC667" s="2" t="s">
        <v>4554</v>
      </c>
      <c r="AD667" s="6" t="s">
        <v>4555</v>
      </c>
      <c r="AE667" s="7" t="str">
        <f>HYPERLINK("https://drive.google.com/file/d/14zFKx-PiSh5sokoTjHmp9PTgHUbCGef6/view?usp=drivesdk","Tarawade Nanasaheb Navanathआपले प्रमाणपत्र")</f>
        <v>Tarawade Nanasaheb Navanathआपले प्रमाणपत्र</v>
      </c>
      <c r="AF667" s="2" t="s">
        <v>4556</v>
      </c>
    </row>
    <row r="668" spans="1:32" ht="12.75">
      <c r="A668" s="4">
        <v>44253.561276967594</v>
      </c>
      <c r="B668" s="2" t="s">
        <v>4557</v>
      </c>
      <c r="C668" s="8">
        <v>24</v>
      </c>
      <c r="D668" s="2" t="s">
        <v>4558</v>
      </c>
      <c r="E668" s="2" t="s">
        <v>4559</v>
      </c>
      <c r="F668" s="2" t="s">
        <v>180</v>
      </c>
      <c r="G668" s="2" t="s">
        <v>90</v>
      </c>
      <c r="H668" s="2">
        <v>2014</v>
      </c>
      <c r="I668" s="2" t="s">
        <v>37</v>
      </c>
      <c r="J668" s="2" t="s">
        <v>131</v>
      </c>
      <c r="K668" s="2" t="s">
        <v>46</v>
      </c>
      <c r="L668" s="2" t="s">
        <v>62</v>
      </c>
      <c r="M668" s="2" t="s">
        <v>41</v>
      </c>
      <c r="N668" s="2" t="s">
        <v>42</v>
      </c>
      <c r="O668" s="2" t="s">
        <v>43</v>
      </c>
      <c r="P668" s="2" t="s">
        <v>120</v>
      </c>
      <c r="Q668" s="2" t="s">
        <v>45</v>
      </c>
      <c r="R668" s="2" t="s">
        <v>109</v>
      </c>
      <c r="S668" s="2" t="s">
        <v>47</v>
      </c>
      <c r="T668" s="2" t="s">
        <v>48</v>
      </c>
      <c r="U668" s="2" t="s">
        <v>49</v>
      </c>
      <c r="V668" s="2" t="s">
        <v>50</v>
      </c>
      <c r="W668" s="2" t="s">
        <v>81</v>
      </c>
      <c r="X668" s="2" t="s">
        <v>51</v>
      </c>
      <c r="Y668" s="2" t="s">
        <v>122</v>
      </c>
      <c r="Z668" s="2" t="s">
        <v>53</v>
      </c>
      <c r="AA668" s="2" t="s">
        <v>123</v>
      </c>
      <c r="AB668" s="2" t="s">
        <v>4560</v>
      </c>
      <c r="AC668" s="2" t="s">
        <v>4561</v>
      </c>
      <c r="AD668" s="6" t="s">
        <v>4562</v>
      </c>
      <c r="AE668" s="7" t="str">
        <f>HYPERLINK("https://drive.google.com/file/d/1RY7Ikam62QZVDongsJCRZ5E4y9oBLLes/view?usp=drivesdk","Jayshri Dattatray paradआपले प्रमाणपत्र")</f>
        <v>Jayshri Dattatray paradआपले प्रमाणपत्र</v>
      </c>
      <c r="AF668" s="2" t="s">
        <v>4563</v>
      </c>
    </row>
    <row r="669" spans="1:32" ht="12.75">
      <c r="A669" s="4">
        <v>44253.662799687503</v>
      </c>
      <c r="B669" s="2" t="s">
        <v>4564</v>
      </c>
      <c r="C669" s="8">
        <v>20</v>
      </c>
      <c r="D669" s="2" t="s">
        <v>4565</v>
      </c>
      <c r="E669" s="2" t="s">
        <v>4566</v>
      </c>
      <c r="F669" s="2" t="s">
        <v>180</v>
      </c>
      <c r="G669" s="2" t="s">
        <v>36</v>
      </c>
      <c r="H669" s="2">
        <v>2014</v>
      </c>
      <c r="I669" s="2" t="s">
        <v>37</v>
      </c>
      <c r="J669" s="2" t="s">
        <v>38</v>
      </c>
      <c r="K669" s="2" t="s">
        <v>46</v>
      </c>
      <c r="L669" s="2" t="s">
        <v>62</v>
      </c>
      <c r="M669" s="2" t="s">
        <v>41</v>
      </c>
      <c r="N669" s="2" t="s">
        <v>108</v>
      </c>
      <c r="O669" s="2" t="s">
        <v>43</v>
      </c>
      <c r="P669" s="2" t="s">
        <v>44</v>
      </c>
      <c r="Q669" s="2" t="s">
        <v>45</v>
      </c>
      <c r="R669" s="2" t="s">
        <v>64</v>
      </c>
      <c r="S669" s="2" t="s">
        <v>47</v>
      </c>
      <c r="T669" s="2" t="s">
        <v>48</v>
      </c>
      <c r="U669" s="2" t="s">
        <v>110</v>
      </c>
      <c r="V669" s="2" t="s">
        <v>95</v>
      </c>
      <c r="W669" s="2" t="s">
        <v>81</v>
      </c>
      <c r="X669" s="2" t="s">
        <v>51</v>
      </c>
      <c r="Y669" s="2" t="s">
        <v>122</v>
      </c>
      <c r="Z669" s="2" t="s">
        <v>96</v>
      </c>
      <c r="AA669" s="2" t="s">
        <v>123</v>
      </c>
      <c r="AB669" s="2" t="s">
        <v>3302</v>
      </c>
      <c r="AC669" s="2" t="s">
        <v>4567</v>
      </c>
      <c r="AD669" s="6" t="s">
        <v>4568</v>
      </c>
      <c r="AE669" s="7" t="str">
        <f>HYPERLINK("https://drive.google.com/file/d/1zFrQNfkrwrXzKlsvkK0qB9QJux8cmdnU/view?usp=drivesdk","Gauri Ketan Budhyalआपले प्रमाणपत्र")</f>
        <v>Gauri Ketan Budhyalआपले प्रमाणपत्र</v>
      </c>
      <c r="AF669" s="2" t="s">
        <v>4569</v>
      </c>
    </row>
    <row r="670" spans="1:32" ht="12.75">
      <c r="A670" s="4">
        <v>44253.762644189817</v>
      </c>
      <c r="B670" s="2" t="s">
        <v>4570</v>
      </c>
      <c r="C670" s="8">
        <v>16</v>
      </c>
      <c r="D670" s="2" t="s">
        <v>4571</v>
      </c>
      <c r="E670" s="2" t="s">
        <v>4572</v>
      </c>
      <c r="F670" s="2" t="s">
        <v>35</v>
      </c>
      <c r="G670" s="2" t="s">
        <v>157</v>
      </c>
      <c r="H670" s="2">
        <v>2014</v>
      </c>
      <c r="I670" s="2" t="s">
        <v>106</v>
      </c>
      <c r="J670" s="2" t="s">
        <v>73</v>
      </c>
      <c r="K670" s="2" t="s">
        <v>39</v>
      </c>
      <c r="L670" s="2" t="s">
        <v>62</v>
      </c>
      <c r="M670" s="2" t="s">
        <v>165</v>
      </c>
      <c r="N670" s="2" t="s">
        <v>42</v>
      </c>
      <c r="O670" s="2" t="s">
        <v>188</v>
      </c>
      <c r="P670" s="2" t="s">
        <v>44</v>
      </c>
      <c r="Q670" s="2" t="s">
        <v>45</v>
      </c>
      <c r="R670" s="2" t="s">
        <v>81</v>
      </c>
      <c r="S670" s="2" t="s">
        <v>93</v>
      </c>
      <c r="T670" s="2" t="s">
        <v>48</v>
      </c>
      <c r="U670" s="2" t="s">
        <v>110</v>
      </c>
      <c r="V670" s="2" t="s">
        <v>50</v>
      </c>
      <c r="W670" s="2" t="s">
        <v>106</v>
      </c>
      <c r="X670" s="2" t="s">
        <v>51</v>
      </c>
      <c r="Y670" s="2" t="s">
        <v>93</v>
      </c>
      <c r="Z670" s="2" t="s">
        <v>96</v>
      </c>
      <c r="AA670" s="2" t="s">
        <v>123</v>
      </c>
      <c r="AB670" s="2" t="s">
        <v>4573</v>
      </c>
      <c r="AC670" s="2" t="s">
        <v>4574</v>
      </c>
      <c r="AD670" s="6" t="s">
        <v>4575</v>
      </c>
      <c r="AE670" s="7" t="str">
        <f>HYPERLINK("https://drive.google.com/file/d/1mStim69F_91NfUF1yfzuPXwAJxP_gdJh/view?usp=drivesdk","Shailesh dharmraj bangarआपले प्रमाणपत्र")</f>
        <v>Shailesh dharmraj bangarआपले प्रमाणपत्र</v>
      </c>
      <c r="AF670" s="2" t="s">
        <v>4576</v>
      </c>
    </row>
    <row r="671" spans="1:32" ht="12.75">
      <c r="A671" s="4">
        <v>44253.861155196762</v>
      </c>
      <c r="B671" s="2" t="s">
        <v>4577</v>
      </c>
      <c r="C671" s="8">
        <v>10</v>
      </c>
      <c r="D671" s="2" t="s">
        <v>4578</v>
      </c>
      <c r="E671" s="2" t="s">
        <v>4579</v>
      </c>
      <c r="F671" s="2" t="s">
        <v>72</v>
      </c>
      <c r="G671" s="2" t="s">
        <v>105</v>
      </c>
      <c r="H671" s="2">
        <v>2015</v>
      </c>
      <c r="I671" s="2" t="s">
        <v>106</v>
      </c>
      <c r="J671" s="2" t="s">
        <v>38</v>
      </c>
      <c r="K671" s="2" t="s">
        <v>39</v>
      </c>
      <c r="L671" s="2" t="s">
        <v>40</v>
      </c>
      <c r="M671" s="2" t="s">
        <v>165</v>
      </c>
      <c r="N671" s="2" t="s">
        <v>63</v>
      </c>
      <c r="O671" s="2" t="s">
        <v>92</v>
      </c>
      <c r="P671" s="2" t="s">
        <v>44</v>
      </c>
      <c r="Q671" s="2" t="s">
        <v>166</v>
      </c>
      <c r="R671" s="2" t="s">
        <v>109</v>
      </c>
      <c r="S671" s="2" t="s">
        <v>93</v>
      </c>
      <c r="T671" s="2" t="s">
        <v>94</v>
      </c>
      <c r="U671" s="2" t="s">
        <v>110</v>
      </c>
      <c r="V671" s="2" t="s">
        <v>95</v>
      </c>
      <c r="W671" s="2" t="s">
        <v>37</v>
      </c>
      <c r="X671" s="2" t="s">
        <v>148</v>
      </c>
      <c r="Y671" s="2" t="s">
        <v>93</v>
      </c>
      <c r="Z671" s="2" t="s">
        <v>111</v>
      </c>
      <c r="AA671" s="2" t="s">
        <v>112</v>
      </c>
      <c r="AB671" s="2" t="s">
        <v>4580</v>
      </c>
      <c r="AC671" s="2" t="s">
        <v>4581</v>
      </c>
      <c r="AD671" s="6" t="s">
        <v>4582</v>
      </c>
      <c r="AE671" s="7" t="str">
        <f>HYPERLINK("https://drive.google.com/file/d/1umOJNiHDHBxgKJYKB0__upNH6fZJ5zBq/view?usp=drivesdk","   Rani Kacharu Sadgirआपले प्रमाणपत्र")</f>
        <v xml:space="preserve">   Rani Kacharu Sadgirआपले प्रमाणपत्र</v>
      </c>
      <c r="AF671" s="2" t="s">
        <v>4583</v>
      </c>
    </row>
    <row r="672" spans="1:32" ht="12.75">
      <c r="A672" s="4">
        <v>44253.941165312499</v>
      </c>
      <c r="B672" s="2" t="s">
        <v>4584</v>
      </c>
      <c r="C672" s="8">
        <v>36</v>
      </c>
      <c r="D672" s="2" t="s">
        <v>4585</v>
      </c>
      <c r="E672" s="2" t="s">
        <v>4586</v>
      </c>
      <c r="F672" s="2" t="s">
        <v>35</v>
      </c>
      <c r="G672" s="2" t="s">
        <v>157</v>
      </c>
      <c r="H672" s="2">
        <v>2014</v>
      </c>
      <c r="I672" s="2" t="s">
        <v>37</v>
      </c>
      <c r="J672" s="2" t="s">
        <v>73</v>
      </c>
      <c r="K672" s="2" t="s">
        <v>39</v>
      </c>
      <c r="L672" s="2" t="s">
        <v>40</v>
      </c>
      <c r="M672" s="2" t="s">
        <v>41</v>
      </c>
      <c r="N672" s="2" t="s">
        <v>42</v>
      </c>
      <c r="O672" s="2" t="s">
        <v>43</v>
      </c>
      <c r="P672" s="2" t="s">
        <v>44</v>
      </c>
      <c r="Q672" s="2" t="s">
        <v>45</v>
      </c>
      <c r="R672" s="2" t="s">
        <v>46</v>
      </c>
      <c r="S672" s="2" t="s">
        <v>47</v>
      </c>
      <c r="T672" s="2" t="s">
        <v>48</v>
      </c>
      <c r="U672" s="2" t="s">
        <v>49</v>
      </c>
      <c r="V672" s="2" t="s">
        <v>50</v>
      </c>
      <c r="W672" s="2" t="s">
        <v>37</v>
      </c>
      <c r="X672" s="2" t="s">
        <v>51</v>
      </c>
      <c r="Y672" s="2" t="s">
        <v>52</v>
      </c>
      <c r="Z672" s="2" t="s">
        <v>53</v>
      </c>
      <c r="AA672" s="2" t="s">
        <v>140</v>
      </c>
      <c r="AB672" s="2" t="s">
        <v>4587</v>
      </c>
      <c r="AC672" s="2" t="s">
        <v>4588</v>
      </c>
      <c r="AD672" s="6" t="s">
        <v>4589</v>
      </c>
      <c r="AE672" s="7" t="str">
        <f>HYPERLINK("https://drive.google.com/file/d/1FdP6JM1B6d32eqmrdq6T49F4MvWDYcIy/view?usp=drivesdk","Shaikh Sabanaaz Shafi Ahmedआपले प्रमाणपत्र")</f>
        <v>Shaikh Sabanaaz Shafi Ahmedआपले प्रमाणपत्र</v>
      </c>
      <c r="AF672" s="2" t="s">
        <v>4590</v>
      </c>
    </row>
    <row r="673" spans="1:32" ht="12.75">
      <c r="A673" s="4">
        <v>44253.942985844908</v>
      </c>
      <c r="B673" s="2" t="s">
        <v>4591</v>
      </c>
      <c r="C673" s="8">
        <v>20</v>
      </c>
      <c r="D673" s="2" t="s">
        <v>4592</v>
      </c>
      <c r="E673" s="2" t="s">
        <v>4593</v>
      </c>
      <c r="F673" s="2" t="s">
        <v>180</v>
      </c>
      <c r="G673" s="2" t="s">
        <v>157</v>
      </c>
      <c r="H673" s="2">
        <v>2014</v>
      </c>
      <c r="I673" s="2" t="s">
        <v>46</v>
      </c>
      <c r="J673" s="2" t="s">
        <v>73</v>
      </c>
      <c r="K673" s="2" t="s">
        <v>39</v>
      </c>
      <c r="L673" s="2" t="s">
        <v>40</v>
      </c>
      <c r="M673" s="2" t="s">
        <v>41</v>
      </c>
      <c r="N673" s="2" t="s">
        <v>108</v>
      </c>
      <c r="O673" s="2" t="s">
        <v>43</v>
      </c>
      <c r="P673" s="2" t="s">
        <v>120</v>
      </c>
      <c r="Q673" s="2" t="s">
        <v>45</v>
      </c>
      <c r="R673" s="2" t="s">
        <v>46</v>
      </c>
      <c r="S673" s="2" t="s">
        <v>93</v>
      </c>
      <c r="T673" s="2" t="s">
        <v>79</v>
      </c>
      <c r="U673" s="2" t="s">
        <v>49</v>
      </c>
      <c r="V673" s="2" t="s">
        <v>50</v>
      </c>
      <c r="W673" s="2" t="s">
        <v>46</v>
      </c>
      <c r="X673" s="2" t="s">
        <v>189</v>
      </c>
      <c r="Y673" s="2" t="s">
        <v>93</v>
      </c>
      <c r="Z673" s="2" t="s">
        <v>96</v>
      </c>
      <c r="AA673" s="2" t="s">
        <v>54</v>
      </c>
      <c r="AB673" s="2" t="s">
        <v>4594</v>
      </c>
      <c r="AC673" s="2" t="s">
        <v>4595</v>
      </c>
      <c r="AD673" s="6" t="s">
        <v>4596</v>
      </c>
      <c r="AE673" s="7" t="str">
        <f>HYPERLINK("https://drive.google.com/file/d/11mionz0sia-eOE_AmfUxNqvnd-cwgxu2/view?usp=drivesdk","Zade yogita Dhondiramआपले प्रमाणपत्र")</f>
        <v>Zade yogita Dhondiramआपले प्रमाणपत्र</v>
      </c>
      <c r="AF673" s="2" t="s">
        <v>4597</v>
      </c>
    </row>
    <row r="674" spans="1:32" ht="12.75">
      <c r="A674" s="4">
        <v>44253.964734606481</v>
      </c>
      <c r="B674" s="2" t="s">
        <v>4598</v>
      </c>
      <c r="C674" s="8">
        <v>18</v>
      </c>
      <c r="D674" s="2" t="s">
        <v>4599</v>
      </c>
      <c r="E674" s="2" t="s">
        <v>4600</v>
      </c>
      <c r="F674" s="2" t="s">
        <v>355</v>
      </c>
      <c r="G674" s="2" t="s">
        <v>90</v>
      </c>
      <c r="H674" s="2">
        <v>2014</v>
      </c>
      <c r="I674" s="2" t="s">
        <v>46</v>
      </c>
      <c r="J674" s="2" t="s">
        <v>38</v>
      </c>
      <c r="K674" s="2" t="s">
        <v>46</v>
      </c>
      <c r="L674" s="2" t="s">
        <v>40</v>
      </c>
      <c r="M674" s="2" t="s">
        <v>107</v>
      </c>
      <c r="N674" s="2" t="s">
        <v>42</v>
      </c>
      <c r="O674" s="2" t="s">
        <v>43</v>
      </c>
      <c r="P674" s="2" t="s">
        <v>120</v>
      </c>
      <c r="Q674" s="2" t="s">
        <v>45</v>
      </c>
      <c r="R674" s="2" t="s">
        <v>81</v>
      </c>
      <c r="S674" s="2" t="s">
        <v>47</v>
      </c>
      <c r="T674" s="2" t="s">
        <v>94</v>
      </c>
      <c r="U674" s="2" t="s">
        <v>110</v>
      </c>
      <c r="V674" s="2" t="s">
        <v>50</v>
      </c>
      <c r="W674" s="2" t="s">
        <v>106</v>
      </c>
      <c r="X674" s="2" t="s">
        <v>148</v>
      </c>
      <c r="Y674" s="2" t="s">
        <v>52</v>
      </c>
      <c r="Z674" s="2" t="s">
        <v>149</v>
      </c>
      <c r="AA674" s="2" t="s">
        <v>140</v>
      </c>
      <c r="AB674" s="2" t="s">
        <v>4601</v>
      </c>
      <c r="AC674" s="2" t="s">
        <v>4602</v>
      </c>
      <c r="AD674" s="6" t="s">
        <v>4603</v>
      </c>
      <c r="AE674" s="7" t="str">
        <f>HYPERLINK("https://drive.google.com/file/d/1miTgbqmBnHcgi0UfQy1Fh3Y7nlao_DUP/view?usp=drivesdk","Adv.Vinita Mohalkarआपले प्रमाणपत्र")</f>
        <v>Adv.Vinita Mohalkarआपले प्रमाणपत्र</v>
      </c>
      <c r="AF674" s="2" t="s">
        <v>4604</v>
      </c>
    </row>
    <row r="675" spans="1:32" ht="12.75">
      <c r="A675" s="4">
        <v>44254.136861331019</v>
      </c>
      <c r="B675" s="2" t="s">
        <v>4605</v>
      </c>
      <c r="C675" s="8">
        <v>38</v>
      </c>
      <c r="D675" s="2" t="s">
        <v>4606</v>
      </c>
      <c r="E675" s="2" t="s">
        <v>4607</v>
      </c>
      <c r="F675" s="2" t="s">
        <v>35</v>
      </c>
      <c r="G675" s="2" t="s">
        <v>36</v>
      </c>
      <c r="H675" s="2">
        <v>2014</v>
      </c>
      <c r="I675" s="2" t="s">
        <v>37</v>
      </c>
      <c r="J675" s="2" t="s">
        <v>131</v>
      </c>
      <c r="K675" s="2" t="s">
        <v>39</v>
      </c>
      <c r="L675" s="2" t="s">
        <v>40</v>
      </c>
      <c r="M675" s="2" t="s">
        <v>41</v>
      </c>
      <c r="N675" s="2" t="s">
        <v>42</v>
      </c>
      <c r="O675" s="2" t="s">
        <v>43</v>
      </c>
      <c r="P675" s="2" t="s">
        <v>44</v>
      </c>
      <c r="Q675" s="2" t="s">
        <v>45</v>
      </c>
      <c r="R675" s="2" t="s">
        <v>46</v>
      </c>
      <c r="S675" s="2" t="s">
        <v>47</v>
      </c>
      <c r="T675" s="2" t="s">
        <v>48</v>
      </c>
      <c r="U675" s="2" t="s">
        <v>49</v>
      </c>
      <c r="V675" s="2" t="s">
        <v>50</v>
      </c>
      <c r="W675" s="2" t="s">
        <v>37</v>
      </c>
      <c r="X675" s="2" t="s">
        <v>51</v>
      </c>
      <c r="Y675" s="2" t="s">
        <v>52</v>
      </c>
      <c r="Z675" s="2" t="s">
        <v>53</v>
      </c>
      <c r="AA675" s="2" t="s">
        <v>54</v>
      </c>
      <c r="AB675" s="2" t="s">
        <v>4608</v>
      </c>
      <c r="AC675" s="2" t="s">
        <v>4609</v>
      </c>
      <c r="AD675" s="6" t="s">
        <v>4610</v>
      </c>
      <c r="AE675" s="7" t="str">
        <f>HYPERLINK("https://drive.google.com/file/d/1SN2jNhm6C02Ra_XPY8-gp0UA4cXFiM4b/view?usp=drivesdk","Atul Vaijinath Gaikwadआपले प्रमाणपत्र")</f>
        <v>Atul Vaijinath Gaikwadआपले प्रमाणपत्र</v>
      </c>
      <c r="AF675" s="2" t="s">
        <v>4611</v>
      </c>
    </row>
    <row r="676" spans="1:32" ht="12.75">
      <c r="A676" s="4">
        <v>44254.257720219903</v>
      </c>
      <c r="B676" s="2" t="s">
        <v>4612</v>
      </c>
      <c r="C676" s="8">
        <v>14</v>
      </c>
      <c r="D676" s="2" t="s">
        <v>4613</v>
      </c>
      <c r="E676" s="2" t="s">
        <v>4614</v>
      </c>
      <c r="F676" s="2" t="s">
        <v>35</v>
      </c>
      <c r="G676" s="2" t="s">
        <v>157</v>
      </c>
      <c r="H676" s="2">
        <v>2014</v>
      </c>
      <c r="I676" s="2" t="s">
        <v>106</v>
      </c>
      <c r="J676" s="2" t="s">
        <v>73</v>
      </c>
      <c r="K676" s="2" t="s">
        <v>46</v>
      </c>
      <c r="L676" s="2" t="s">
        <v>62</v>
      </c>
      <c r="M676" s="2" t="s">
        <v>41</v>
      </c>
      <c r="N676" s="2" t="s">
        <v>108</v>
      </c>
      <c r="O676" s="2" t="s">
        <v>43</v>
      </c>
      <c r="P676" s="2" t="s">
        <v>120</v>
      </c>
      <c r="Q676" s="2" t="s">
        <v>45</v>
      </c>
      <c r="R676" s="2" t="s">
        <v>81</v>
      </c>
      <c r="S676" s="2" t="s">
        <v>78</v>
      </c>
      <c r="T676" s="2" t="s">
        <v>121</v>
      </c>
      <c r="U676" s="2" t="s">
        <v>110</v>
      </c>
      <c r="V676" s="2" t="s">
        <v>139</v>
      </c>
      <c r="W676" s="2" t="s">
        <v>106</v>
      </c>
      <c r="X676" s="2" t="s">
        <v>51</v>
      </c>
      <c r="Y676" s="2" t="s">
        <v>52</v>
      </c>
      <c r="Z676" s="2" t="s">
        <v>96</v>
      </c>
      <c r="AA676" s="2" t="s">
        <v>54</v>
      </c>
      <c r="AB676" s="2" t="s">
        <v>4615</v>
      </c>
      <c r="AC676" s="2" t="s">
        <v>4616</v>
      </c>
      <c r="AD676" s="6" t="s">
        <v>4617</v>
      </c>
      <c r="AE676" s="7" t="str">
        <f>HYPERLINK("https://drive.google.com/file/d/1cXjpDklsdQRveX8hQFye3TmymKKHA3TG/view?usp=drivesdk","Prabha Dilip Sagalgileआपले प्रमाणपत्र")</f>
        <v>Prabha Dilip Sagalgileआपले प्रमाणपत्र</v>
      </c>
      <c r="AF676" s="2" t="s">
        <v>4618</v>
      </c>
    </row>
    <row r="677" spans="1:32" ht="12.75">
      <c r="A677" s="4">
        <v>44254.419188715277</v>
      </c>
      <c r="B677" s="2" t="s">
        <v>4619</v>
      </c>
      <c r="C677" s="8">
        <v>32</v>
      </c>
      <c r="D677" s="2" t="s">
        <v>4620</v>
      </c>
      <c r="E677" s="2" t="s">
        <v>4621</v>
      </c>
      <c r="F677" s="2" t="s">
        <v>355</v>
      </c>
      <c r="G677" s="2" t="s">
        <v>157</v>
      </c>
      <c r="H677" s="2">
        <v>2014</v>
      </c>
      <c r="I677" s="2" t="s">
        <v>37</v>
      </c>
      <c r="J677" s="2" t="s">
        <v>73</v>
      </c>
      <c r="K677" s="2" t="s">
        <v>39</v>
      </c>
      <c r="L677" s="2" t="s">
        <v>62</v>
      </c>
      <c r="M677" s="2" t="s">
        <v>165</v>
      </c>
      <c r="N677" s="2" t="s">
        <v>42</v>
      </c>
      <c r="O677" s="2" t="s">
        <v>43</v>
      </c>
      <c r="P677" s="2" t="s">
        <v>44</v>
      </c>
      <c r="Q677" s="2" t="s">
        <v>363</v>
      </c>
      <c r="R677" s="2" t="s">
        <v>46</v>
      </c>
      <c r="S677" s="2" t="s">
        <v>47</v>
      </c>
      <c r="T677" s="2" t="s">
        <v>48</v>
      </c>
      <c r="U677" s="2" t="s">
        <v>49</v>
      </c>
      <c r="V677" s="2" t="s">
        <v>50</v>
      </c>
      <c r="W677" s="2" t="s">
        <v>37</v>
      </c>
      <c r="X677" s="2" t="s">
        <v>51</v>
      </c>
      <c r="Y677" s="2" t="s">
        <v>52</v>
      </c>
      <c r="Z677" s="2" t="s">
        <v>53</v>
      </c>
      <c r="AA677" s="2" t="s">
        <v>54</v>
      </c>
      <c r="AB677" s="2" t="s">
        <v>4622</v>
      </c>
      <c r="AC677" s="2" t="s">
        <v>4623</v>
      </c>
      <c r="AD677" s="6" t="s">
        <v>4624</v>
      </c>
      <c r="AE677" s="7" t="str">
        <f>HYPERLINK("https://drive.google.com/file/d/1_-47Zn68DJ0sLwOajrBvPfVcwwOwkIMX/view?usp=drivesdk","Nilesh Sunil Adasareआपले प्रमाणपत्र")</f>
        <v>Nilesh Sunil Adasareआपले प्रमाणपत्र</v>
      </c>
      <c r="AF677" s="2" t="s">
        <v>4625</v>
      </c>
    </row>
    <row r="678" spans="1:32" ht="12.75">
      <c r="A678" s="4">
        <v>44254.442810868059</v>
      </c>
      <c r="B678" s="2" t="s">
        <v>4626</v>
      </c>
      <c r="C678" s="8">
        <v>14</v>
      </c>
      <c r="D678" s="2" t="s">
        <v>4627</v>
      </c>
      <c r="E678" s="2" t="s">
        <v>4628</v>
      </c>
      <c r="F678" s="2" t="s">
        <v>35</v>
      </c>
      <c r="G678" s="2" t="s">
        <v>157</v>
      </c>
      <c r="H678" s="2">
        <v>2014</v>
      </c>
      <c r="I678" s="2" t="s">
        <v>106</v>
      </c>
      <c r="J678" s="2" t="s">
        <v>73</v>
      </c>
      <c r="K678" s="2" t="s">
        <v>81</v>
      </c>
      <c r="L678" s="2" t="s">
        <v>62</v>
      </c>
      <c r="M678" s="2" t="s">
        <v>107</v>
      </c>
      <c r="N678" s="2" t="s">
        <v>63</v>
      </c>
      <c r="O678" s="2" t="s">
        <v>75</v>
      </c>
      <c r="P678" s="2" t="s">
        <v>44</v>
      </c>
      <c r="Q678" s="2" t="s">
        <v>363</v>
      </c>
      <c r="R678" s="2" t="s">
        <v>81</v>
      </c>
      <c r="S678" s="2" t="s">
        <v>47</v>
      </c>
      <c r="T678" s="2" t="s">
        <v>94</v>
      </c>
      <c r="U678" s="2" t="s">
        <v>110</v>
      </c>
      <c r="V678" s="2" t="s">
        <v>50</v>
      </c>
      <c r="W678" s="2" t="s">
        <v>81</v>
      </c>
      <c r="X678" s="2" t="s">
        <v>148</v>
      </c>
      <c r="Y678" s="2" t="s">
        <v>52</v>
      </c>
      <c r="Z678" s="2" t="s">
        <v>53</v>
      </c>
      <c r="AA678" s="2" t="s">
        <v>54</v>
      </c>
      <c r="AB678" s="2" t="s">
        <v>4629</v>
      </c>
      <c r="AC678" s="2" t="s">
        <v>4630</v>
      </c>
      <c r="AD678" s="6" t="s">
        <v>4631</v>
      </c>
      <c r="AE678" s="7" t="str">
        <f>HYPERLINK("https://drive.google.com/file/d/1EMGElOjxUBxRZNhUvgoEQd6kPNN2U7Va/view?usp=drivesdk","देवराम शिवराम भांगरेआपले प्रमाणपत्र")</f>
        <v>देवराम शिवराम भांगरेआपले प्रमाणपत्र</v>
      </c>
      <c r="AF678" s="2" t="s">
        <v>4632</v>
      </c>
    </row>
    <row r="679" spans="1:32" ht="12.75">
      <c r="A679" s="4">
        <v>44254.479157893518</v>
      </c>
      <c r="B679" s="2" t="s">
        <v>4633</v>
      </c>
      <c r="C679" s="8">
        <v>32</v>
      </c>
      <c r="D679" s="2" t="s">
        <v>409</v>
      </c>
      <c r="E679" s="2" t="s">
        <v>4634</v>
      </c>
      <c r="F679" s="2" t="s">
        <v>35</v>
      </c>
      <c r="G679" s="2" t="s">
        <v>157</v>
      </c>
      <c r="H679" s="2">
        <v>2014</v>
      </c>
      <c r="I679" s="2" t="s">
        <v>37</v>
      </c>
      <c r="J679" s="2" t="s">
        <v>38</v>
      </c>
      <c r="K679" s="2" t="s">
        <v>39</v>
      </c>
      <c r="L679" s="2" t="s">
        <v>40</v>
      </c>
      <c r="M679" s="2" t="s">
        <v>41</v>
      </c>
      <c r="N679" s="2" t="s">
        <v>42</v>
      </c>
      <c r="O679" s="2" t="s">
        <v>43</v>
      </c>
      <c r="P679" s="2" t="s">
        <v>44</v>
      </c>
      <c r="Q679" s="2" t="s">
        <v>77</v>
      </c>
      <c r="R679" s="2" t="s">
        <v>81</v>
      </c>
      <c r="S679" s="2" t="s">
        <v>47</v>
      </c>
      <c r="T679" s="2" t="s">
        <v>94</v>
      </c>
      <c r="U679" s="2" t="s">
        <v>49</v>
      </c>
      <c r="V679" s="2" t="s">
        <v>50</v>
      </c>
      <c r="W679" s="2" t="s">
        <v>37</v>
      </c>
      <c r="X679" s="2" t="s">
        <v>51</v>
      </c>
      <c r="Y679" s="2" t="s">
        <v>122</v>
      </c>
      <c r="Z679" s="2" t="s">
        <v>53</v>
      </c>
      <c r="AA679" s="2" t="s">
        <v>54</v>
      </c>
      <c r="AB679" s="2" t="s">
        <v>4635</v>
      </c>
      <c r="AC679" s="2" t="s">
        <v>4636</v>
      </c>
      <c r="AD679" s="6" t="s">
        <v>4637</v>
      </c>
      <c r="AE679" s="7" t="str">
        <f>HYPERLINK("https://drive.google.com/file/d/1ZdV3k8N1yFcZgd7lKjJE38JydvLgNNZ4/view?usp=drivesdk","Yesआपले प्रमाणपत्र")</f>
        <v>Yesआपले प्रमाणपत्र</v>
      </c>
      <c r="AF679" s="2" t="s">
        <v>4638</v>
      </c>
    </row>
    <row r="680" spans="1:32" ht="12.75">
      <c r="A680" s="4">
        <v>44254.490486967596</v>
      </c>
      <c r="B680" s="2" t="s">
        <v>4639</v>
      </c>
      <c r="C680" s="8">
        <v>12</v>
      </c>
      <c r="D680" s="2" t="s">
        <v>4640</v>
      </c>
      <c r="E680" s="2" t="s">
        <v>1179</v>
      </c>
      <c r="F680" s="2" t="s">
        <v>180</v>
      </c>
      <c r="G680" s="2" t="s">
        <v>157</v>
      </c>
      <c r="H680" s="2">
        <v>2014</v>
      </c>
      <c r="I680" s="2" t="s">
        <v>37</v>
      </c>
      <c r="J680" s="2" t="s">
        <v>38</v>
      </c>
      <c r="K680" s="2" t="s">
        <v>81</v>
      </c>
      <c r="L680" s="2" t="s">
        <v>62</v>
      </c>
      <c r="M680" s="2" t="s">
        <v>165</v>
      </c>
      <c r="N680" s="2" t="s">
        <v>63</v>
      </c>
      <c r="O680" s="2" t="s">
        <v>92</v>
      </c>
      <c r="P680" s="2" t="s">
        <v>44</v>
      </c>
      <c r="Q680" s="2" t="s">
        <v>77</v>
      </c>
      <c r="R680" s="2" t="s">
        <v>64</v>
      </c>
      <c r="S680" s="2" t="s">
        <v>47</v>
      </c>
      <c r="T680" s="2" t="s">
        <v>79</v>
      </c>
      <c r="U680" s="2" t="s">
        <v>110</v>
      </c>
      <c r="V680" s="2" t="s">
        <v>95</v>
      </c>
      <c r="W680" s="2" t="s">
        <v>46</v>
      </c>
      <c r="X680" s="2" t="s">
        <v>82</v>
      </c>
      <c r="Y680" s="2" t="s">
        <v>122</v>
      </c>
      <c r="Z680" s="2" t="s">
        <v>53</v>
      </c>
      <c r="AA680" s="2" t="s">
        <v>112</v>
      </c>
      <c r="AB680" s="2" t="s">
        <v>4641</v>
      </c>
      <c r="AC680" s="2" t="s">
        <v>4642</v>
      </c>
      <c r="AD680" s="6" t="s">
        <v>4643</v>
      </c>
      <c r="AE680" s="7" t="str">
        <f>HYPERLINK("https://drive.google.com/file/d/1j1Q62CKAqlNoss_VUFQNeyXMLCAj9wBF/view?usp=drivesdk","राजश्री कैलास गितेआपले प्रमाणपत्र")</f>
        <v>राजश्री कैलास गितेआपले प्रमाणपत्र</v>
      </c>
      <c r="AF680" s="2" t="s">
        <v>4644</v>
      </c>
    </row>
    <row r="681" spans="1:32" ht="12.75">
      <c r="A681" s="4">
        <v>44254.604518761575</v>
      </c>
      <c r="B681" s="2" t="s">
        <v>4645</v>
      </c>
      <c r="C681" s="8">
        <v>40</v>
      </c>
      <c r="D681" s="2" t="s">
        <v>4646</v>
      </c>
      <c r="E681" s="2" t="s">
        <v>4647</v>
      </c>
      <c r="F681" s="2" t="s">
        <v>180</v>
      </c>
      <c r="G681" s="2" t="s">
        <v>157</v>
      </c>
      <c r="H681" s="2">
        <v>2014</v>
      </c>
      <c r="I681" s="2" t="s">
        <v>37</v>
      </c>
      <c r="J681" s="2" t="s">
        <v>38</v>
      </c>
      <c r="K681" s="2" t="s">
        <v>39</v>
      </c>
      <c r="L681" s="2" t="s">
        <v>40</v>
      </c>
      <c r="M681" s="2" t="s">
        <v>41</v>
      </c>
      <c r="N681" s="2" t="s">
        <v>42</v>
      </c>
      <c r="O681" s="2" t="s">
        <v>43</v>
      </c>
      <c r="P681" s="2" t="s">
        <v>44</v>
      </c>
      <c r="Q681" s="2" t="s">
        <v>45</v>
      </c>
      <c r="R681" s="2" t="s">
        <v>46</v>
      </c>
      <c r="S681" s="2" t="s">
        <v>47</v>
      </c>
      <c r="T681" s="2" t="s">
        <v>48</v>
      </c>
      <c r="U681" s="2" t="s">
        <v>49</v>
      </c>
      <c r="V681" s="2" t="s">
        <v>50</v>
      </c>
      <c r="W681" s="2" t="s">
        <v>37</v>
      </c>
      <c r="X681" s="2" t="s">
        <v>51</v>
      </c>
      <c r="Y681" s="2" t="s">
        <v>52</v>
      </c>
      <c r="Z681" s="2" t="s">
        <v>53</v>
      </c>
      <c r="AA681" s="2" t="s">
        <v>54</v>
      </c>
      <c r="AB681" s="2" t="s">
        <v>4648</v>
      </c>
      <c r="AC681" s="2" t="s">
        <v>4649</v>
      </c>
      <c r="AD681" s="6" t="s">
        <v>4650</v>
      </c>
      <c r="AE681" s="7" t="str">
        <f>HYPERLINK("https://drive.google.com/file/d/18vzTLZcm4Vyhiys8HXjZ3Ct0tphjEAXQ/view?usp=drivesdk","Shinde Poonam Arjunआपले प्रमाणपत्र")</f>
        <v>Shinde Poonam Arjunआपले प्रमाणपत्र</v>
      </c>
      <c r="AF681" s="2" t="s">
        <v>4651</v>
      </c>
    </row>
    <row r="682" spans="1:32" ht="12.75">
      <c r="A682" s="4">
        <v>44254.614084097222</v>
      </c>
      <c r="B682" s="2" t="s">
        <v>4652</v>
      </c>
      <c r="C682" s="8">
        <v>8</v>
      </c>
      <c r="D682" s="2" t="s">
        <v>4653</v>
      </c>
      <c r="E682" s="2" t="s">
        <v>4654</v>
      </c>
      <c r="F682" s="2" t="s">
        <v>180</v>
      </c>
      <c r="G682" s="2" t="s">
        <v>157</v>
      </c>
      <c r="H682" s="2">
        <v>2015</v>
      </c>
      <c r="I682" s="2" t="s">
        <v>106</v>
      </c>
      <c r="J682" s="2" t="s">
        <v>277</v>
      </c>
      <c r="K682" s="2" t="s">
        <v>46</v>
      </c>
      <c r="L682" s="2" t="s">
        <v>40</v>
      </c>
      <c r="M682" s="2" t="s">
        <v>165</v>
      </c>
      <c r="N682" s="2" t="s">
        <v>431</v>
      </c>
      <c r="O682" s="2" t="s">
        <v>92</v>
      </c>
      <c r="P682" s="2" t="s">
        <v>197</v>
      </c>
      <c r="Q682" s="2" t="s">
        <v>77</v>
      </c>
      <c r="R682" s="2" t="s">
        <v>64</v>
      </c>
      <c r="S682" s="2" t="s">
        <v>206</v>
      </c>
      <c r="T682" s="2" t="s">
        <v>94</v>
      </c>
      <c r="U682" s="2" t="s">
        <v>110</v>
      </c>
      <c r="V682" s="2" t="s">
        <v>50</v>
      </c>
      <c r="W682" s="2" t="s">
        <v>81</v>
      </c>
      <c r="X682" s="2" t="s">
        <v>148</v>
      </c>
      <c r="Y682" s="2" t="s">
        <v>122</v>
      </c>
      <c r="Z682" s="2" t="s">
        <v>53</v>
      </c>
      <c r="AA682" s="2" t="s">
        <v>54</v>
      </c>
      <c r="AB682" s="2" t="s">
        <v>4655</v>
      </c>
      <c r="AC682" s="2" t="s">
        <v>4656</v>
      </c>
      <c r="AD682" s="6" t="s">
        <v>4657</v>
      </c>
      <c r="AE682" s="7" t="str">
        <f>HYPERLINK("https://drive.google.com/file/d/1BXd8d1OllAdVXXc-hv0YbmLqJiH43wtz/view?usp=drivesdk","Bagwan Shayada Nijam आपले प्रमाणपत्र")</f>
        <v>Bagwan Shayada Nijam आपले प्रमाणपत्र</v>
      </c>
      <c r="AF682" s="2" t="s">
        <v>4658</v>
      </c>
    </row>
    <row r="683" spans="1:32" ht="12.75">
      <c r="A683" s="4">
        <v>44254.629699988422</v>
      </c>
      <c r="B683" s="2" t="s">
        <v>4659</v>
      </c>
      <c r="C683" s="8">
        <v>24</v>
      </c>
      <c r="D683" s="2" t="s">
        <v>4660</v>
      </c>
      <c r="E683" s="2" t="s">
        <v>4661</v>
      </c>
      <c r="F683" s="2" t="s">
        <v>72</v>
      </c>
      <c r="G683" s="2" t="s">
        <v>157</v>
      </c>
      <c r="H683" s="2">
        <v>2014</v>
      </c>
      <c r="I683" s="2" t="s">
        <v>37</v>
      </c>
      <c r="J683" s="2" t="s">
        <v>73</v>
      </c>
      <c r="K683" s="2" t="s">
        <v>39</v>
      </c>
      <c r="L683" s="2" t="s">
        <v>91</v>
      </c>
      <c r="M683" s="2" t="s">
        <v>41</v>
      </c>
      <c r="N683" s="2" t="s">
        <v>42</v>
      </c>
      <c r="O683" s="2" t="s">
        <v>43</v>
      </c>
      <c r="P683" s="2" t="s">
        <v>44</v>
      </c>
      <c r="Q683" s="2" t="s">
        <v>363</v>
      </c>
      <c r="R683" s="2" t="s">
        <v>46</v>
      </c>
      <c r="S683" s="2" t="s">
        <v>47</v>
      </c>
      <c r="T683" s="2" t="s">
        <v>48</v>
      </c>
      <c r="U683" s="2" t="s">
        <v>110</v>
      </c>
      <c r="V683" s="2" t="s">
        <v>50</v>
      </c>
      <c r="W683" s="2" t="s">
        <v>37</v>
      </c>
      <c r="X683" s="2" t="s">
        <v>148</v>
      </c>
      <c r="Y683" s="2" t="s">
        <v>122</v>
      </c>
      <c r="Z683" s="2" t="s">
        <v>149</v>
      </c>
      <c r="AA683" s="2" t="s">
        <v>140</v>
      </c>
      <c r="AB683" s="2" t="s">
        <v>4662</v>
      </c>
      <c r="AC683" s="2" t="s">
        <v>4663</v>
      </c>
      <c r="AD683" s="6" t="s">
        <v>4664</v>
      </c>
      <c r="AE683" s="7" t="str">
        <f>HYPERLINK("https://drive.google.com/file/d/1olsHdnMv3BIy6KnWws9UQA_HSKIRhgzL/view?usp=drivesdk","Vedika Raosaheb Gagareआपले प्रमाणपत्र")</f>
        <v>Vedika Raosaheb Gagareआपले प्रमाणपत्र</v>
      </c>
      <c r="AF683" s="2" t="s">
        <v>4665</v>
      </c>
    </row>
    <row r="684" spans="1:32" ht="12.75">
      <c r="A684" s="4">
        <v>44254.719895393515</v>
      </c>
      <c r="B684" s="2" t="s">
        <v>4666</v>
      </c>
      <c r="C684" s="8">
        <v>14</v>
      </c>
      <c r="D684" s="2" t="s">
        <v>4667</v>
      </c>
      <c r="E684" s="2" t="s">
        <v>4668</v>
      </c>
      <c r="F684" s="2" t="s">
        <v>72</v>
      </c>
      <c r="G684" s="2" t="s">
        <v>105</v>
      </c>
      <c r="H684" s="2">
        <v>2014</v>
      </c>
      <c r="I684" s="2" t="s">
        <v>37</v>
      </c>
      <c r="J684" s="2" t="s">
        <v>131</v>
      </c>
      <c r="K684" s="2" t="s">
        <v>81</v>
      </c>
      <c r="L684" s="2" t="s">
        <v>40</v>
      </c>
      <c r="M684" s="2" t="s">
        <v>165</v>
      </c>
      <c r="N684" s="2" t="s">
        <v>42</v>
      </c>
      <c r="O684" s="2" t="s">
        <v>75</v>
      </c>
      <c r="P684" s="2" t="s">
        <v>120</v>
      </c>
      <c r="Q684" s="2" t="s">
        <v>166</v>
      </c>
      <c r="R684" s="2" t="s">
        <v>109</v>
      </c>
      <c r="S684" s="2" t="s">
        <v>93</v>
      </c>
      <c r="T684" s="2" t="s">
        <v>79</v>
      </c>
      <c r="U684" s="2" t="s">
        <v>110</v>
      </c>
      <c r="V684" s="2" t="s">
        <v>50</v>
      </c>
      <c r="W684" s="2" t="s">
        <v>46</v>
      </c>
      <c r="X684" s="2" t="s">
        <v>148</v>
      </c>
      <c r="Y684" s="2" t="s">
        <v>52</v>
      </c>
      <c r="Z684" s="2" t="s">
        <v>53</v>
      </c>
      <c r="AA684" s="2" t="s">
        <v>123</v>
      </c>
      <c r="AB684" s="2" t="s">
        <v>4669</v>
      </c>
      <c r="AC684" s="2" t="s">
        <v>4670</v>
      </c>
      <c r="AD684" s="6" t="s">
        <v>4671</v>
      </c>
      <c r="AE684" s="7" t="str">
        <f>HYPERLINK("https://drive.google.com/file/d/1rH6Z-wwiYzd2YApYX4Y3nRlAg9BYCv83/view?usp=drivesdk","दर्शन बाळासाहेब घाणेआपले प्रमाणपत्र")</f>
        <v>दर्शन बाळासाहेब घाणेआपले प्रमाणपत्र</v>
      </c>
      <c r="AF684" s="2" t="s">
        <v>4672</v>
      </c>
    </row>
    <row r="685" spans="1:32" ht="12.75">
      <c r="A685" s="4">
        <v>44254.761030671296</v>
      </c>
      <c r="B685" s="2" t="s">
        <v>4673</v>
      </c>
      <c r="C685" s="8">
        <v>26</v>
      </c>
      <c r="D685" s="2" t="s">
        <v>4674</v>
      </c>
      <c r="E685" s="2" t="s">
        <v>4675</v>
      </c>
      <c r="F685" s="2" t="s">
        <v>35</v>
      </c>
      <c r="G685" s="2" t="s">
        <v>157</v>
      </c>
      <c r="H685" s="2">
        <v>2013</v>
      </c>
      <c r="I685" s="2" t="s">
        <v>37</v>
      </c>
      <c r="J685" s="2" t="s">
        <v>131</v>
      </c>
      <c r="K685" s="2" t="s">
        <v>39</v>
      </c>
      <c r="L685" s="2" t="s">
        <v>40</v>
      </c>
      <c r="M685" s="2" t="s">
        <v>41</v>
      </c>
      <c r="N685" s="2" t="s">
        <v>63</v>
      </c>
      <c r="O685" s="2" t="s">
        <v>43</v>
      </c>
      <c r="P685" s="2" t="s">
        <v>44</v>
      </c>
      <c r="Q685" s="2" t="s">
        <v>363</v>
      </c>
      <c r="R685" s="2" t="s">
        <v>109</v>
      </c>
      <c r="S685" s="2" t="s">
        <v>47</v>
      </c>
      <c r="T685" s="2" t="s">
        <v>48</v>
      </c>
      <c r="U685" s="2" t="s">
        <v>110</v>
      </c>
      <c r="V685" s="2" t="s">
        <v>50</v>
      </c>
      <c r="W685" s="2" t="s">
        <v>46</v>
      </c>
      <c r="X685" s="2" t="s">
        <v>51</v>
      </c>
      <c r="Y685" s="2" t="s">
        <v>52</v>
      </c>
      <c r="Z685" s="2" t="s">
        <v>53</v>
      </c>
      <c r="AA685" s="2" t="s">
        <v>54</v>
      </c>
      <c r="AB685" s="2" t="s">
        <v>4676</v>
      </c>
      <c r="AC685" s="2" t="s">
        <v>4677</v>
      </c>
      <c r="AD685" s="6" t="s">
        <v>4678</v>
      </c>
      <c r="AE685" s="7" t="str">
        <f>HYPERLINK("https://drive.google.com/file/d/1SaDVtaEma4t-oWk-BOB-G7ZSzoKWSTnX/view?usp=drivesdk","Hapse Pratiksha Sudhirआपले प्रमाणपत्र")</f>
        <v>Hapse Pratiksha Sudhirआपले प्रमाणपत्र</v>
      </c>
      <c r="AF685" s="2" t="s">
        <v>4679</v>
      </c>
    </row>
    <row r="686" spans="1:32" ht="12.75">
      <c r="A686" s="4">
        <v>44254.779860949071</v>
      </c>
      <c r="B686" s="2" t="s">
        <v>4680</v>
      </c>
      <c r="C686" s="8">
        <v>6</v>
      </c>
      <c r="D686" s="2" t="s">
        <v>4681</v>
      </c>
      <c r="E686" s="2" t="s">
        <v>4682</v>
      </c>
      <c r="F686" s="2" t="s">
        <v>180</v>
      </c>
      <c r="G686" s="2" t="s">
        <v>157</v>
      </c>
      <c r="H686" s="2">
        <v>2014</v>
      </c>
      <c r="I686" s="2" t="s">
        <v>106</v>
      </c>
      <c r="J686" s="2" t="s">
        <v>131</v>
      </c>
      <c r="K686" s="2" t="s">
        <v>46</v>
      </c>
      <c r="L686" s="2" t="s">
        <v>278</v>
      </c>
      <c r="M686" s="2" t="s">
        <v>107</v>
      </c>
      <c r="N686" s="2" t="s">
        <v>63</v>
      </c>
      <c r="O686" s="2" t="s">
        <v>43</v>
      </c>
      <c r="P686" s="2" t="s">
        <v>76</v>
      </c>
      <c r="Q686" s="2" t="s">
        <v>363</v>
      </c>
      <c r="R686" s="2" t="s">
        <v>109</v>
      </c>
      <c r="S686" s="2" t="s">
        <v>93</v>
      </c>
      <c r="T686" s="2" t="s">
        <v>121</v>
      </c>
      <c r="U686" s="2" t="s">
        <v>132</v>
      </c>
      <c r="V686" s="2" t="s">
        <v>95</v>
      </c>
      <c r="W686" s="2" t="s">
        <v>81</v>
      </c>
      <c r="X686" s="2" t="s">
        <v>148</v>
      </c>
      <c r="Y686" s="2" t="s">
        <v>93</v>
      </c>
      <c r="Z686" s="2" t="s">
        <v>53</v>
      </c>
      <c r="AA686" s="2" t="s">
        <v>123</v>
      </c>
      <c r="AB686" s="2" t="s">
        <v>4683</v>
      </c>
      <c r="AC686" s="2" t="s">
        <v>4684</v>
      </c>
      <c r="AD686" s="6" t="s">
        <v>4685</v>
      </c>
      <c r="AE686" s="7" t="str">
        <f>HYPERLINK("https://drive.google.com/file/d/1kejkFJwGfd2fvNApYtbmuYxayviizoJw/view?usp=drivesdk","Ganesh pandurang chaureआपले प्रमाणपत्र")</f>
        <v>Ganesh pandurang chaureआपले प्रमाणपत्र</v>
      </c>
      <c r="AF686" s="2" t="s">
        <v>4686</v>
      </c>
    </row>
    <row r="687" spans="1:32" ht="12.75">
      <c r="A687" s="4">
        <v>44254.780088263884</v>
      </c>
      <c r="B687" s="2" t="s">
        <v>4687</v>
      </c>
      <c r="C687" s="8">
        <v>22</v>
      </c>
      <c r="D687" s="2" t="s">
        <v>4688</v>
      </c>
      <c r="E687" s="2" t="s">
        <v>4689</v>
      </c>
      <c r="F687" s="2" t="s">
        <v>35</v>
      </c>
      <c r="G687" s="2" t="s">
        <v>157</v>
      </c>
      <c r="H687" s="2">
        <v>2014</v>
      </c>
      <c r="I687" s="2" t="s">
        <v>37</v>
      </c>
      <c r="J687" s="2" t="s">
        <v>131</v>
      </c>
      <c r="K687" s="2" t="s">
        <v>46</v>
      </c>
      <c r="L687" s="2" t="s">
        <v>40</v>
      </c>
      <c r="M687" s="2" t="s">
        <v>165</v>
      </c>
      <c r="N687" s="2" t="s">
        <v>108</v>
      </c>
      <c r="O687" s="2" t="s">
        <v>43</v>
      </c>
      <c r="P687" s="2" t="s">
        <v>76</v>
      </c>
      <c r="Q687" s="2" t="s">
        <v>363</v>
      </c>
      <c r="R687" s="2" t="s">
        <v>64</v>
      </c>
      <c r="S687" s="2" t="s">
        <v>47</v>
      </c>
      <c r="T687" s="2" t="s">
        <v>48</v>
      </c>
      <c r="U687" s="2" t="s">
        <v>110</v>
      </c>
      <c r="V687" s="2" t="s">
        <v>50</v>
      </c>
      <c r="W687" s="2" t="s">
        <v>37</v>
      </c>
      <c r="X687" s="2" t="s">
        <v>51</v>
      </c>
      <c r="Y687" s="2" t="s">
        <v>52</v>
      </c>
      <c r="Z687" s="2" t="s">
        <v>53</v>
      </c>
      <c r="AA687" s="2" t="s">
        <v>123</v>
      </c>
      <c r="AB687" s="2" t="s">
        <v>4690</v>
      </c>
      <c r="AC687" s="2" t="s">
        <v>4691</v>
      </c>
      <c r="AD687" s="6" t="s">
        <v>4692</v>
      </c>
      <c r="AE687" s="7" t="str">
        <f>HYPERLINK("https://drive.google.com/file/d/1HBDcfQ8j5g2i8nlIfS0gJc2kVADNbAYG/view?usp=drivesdk","Dayma Pooja Rajnikant आपले प्रमाणपत्र")</f>
        <v>Dayma Pooja Rajnikant आपले प्रमाणपत्र</v>
      </c>
      <c r="AF687" s="2" t="s">
        <v>4693</v>
      </c>
    </row>
    <row r="688" spans="1:32" ht="12.75">
      <c r="A688" s="4">
        <v>44254.812178043983</v>
      </c>
      <c r="B688" s="2" t="s">
        <v>4694</v>
      </c>
      <c r="C688" s="8">
        <v>22</v>
      </c>
      <c r="D688" s="2" t="s">
        <v>4695</v>
      </c>
      <c r="E688" s="2" t="s">
        <v>4696</v>
      </c>
      <c r="F688" s="2" t="s">
        <v>180</v>
      </c>
      <c r="G688" s="2" t="s">
        <v>157</v>
      </c>
      <c r="H688" s="2">
        <v>2013</v>
      </c>
      <c r="I688" s="2" t="s">
        <v>37</v>
      </c>
      <c r="J688" s="2" t="s">
        <v>131</v>
      </c>
      <c r="K688" s="2" t="s">
        <v>39</v>
      </c>
      <c r="L688" s="2" t="s">
        <v>62</v>
      </c>
      <c r="M688" s="2" t="s">
        <v>165</v>
      </c>
      <c r="N688" s="2" t="s">
        <v>63</v>
      </c>
      <c r="O688" s="2" t="s">
        <v>43</v>
      </c>
      <c r="P688" s="2" t="s">
        <v>76</v>
      </c>
      <c r="Q688" s="2" t="s">
        <v>45</v>
      </c>
      <c r="R688" s="2" t="s">
        <v>64</v>
      </c>
      <c r="S688" s="2" t="s">
        <v>47</v>
      </c>
      <c r="T688" s="2" t="s">
        <v>121</v>
      </c>
      <c r="U688" s="2" t="s">
        <v>110</v>
      </c>
      <c r="V688" s="2" t="s">
        <v>50</v>
      </c>
      <c r="W688" s="2" t="s">
        <v>37</v>
      </c>
      <c r="X688" s="2" t="s">
        <v>51</v>
      </c>
      <c r="Y688" s="2" t="s">
        <v>52</v>
      </c>
      <c r="Z688" s="2" t="s">
        <v>53</v>
      </c>
      <c r="AA688" s="2" t="s">
        <v>54</v>
      </c>
      <c r="AB688" s="2" t="s">
        <v>4697</v>
      </c>
      <c r="AC688" s="2" t="s">
        <v>4698</v>
      </c>
      <c r="AD688" s="6" t="s">
        <v>4699</v>
      </c>
      <c r="AE688" s="7" t="str">
        <f>HYPERLINK("https://drive.google.com/file/d/1wEsCNTaO50--Bdo5Mbm3e9zEl8JPWc3D/view?usp=drivesdk","Wagh Vaishnavi Raghunathआपले प्रमाणपत्र")</f>
        <v>Wagh Vaishnavi Raghunathआपले प्रमाणपत्र</v>
      </c>
      <c r="AF688" s="2" t="s">
        <v>4700</v>
      </c>
    </row>
    <row r="689" spans="1:32" ht="12.75">
      <c r="A689" s="4">
        <v>44254.846726585645</v>
      </c>
      <c r="B689" s="2" t="s">
        <v>4701</v>
      </c>
      <c r="C689" s="8">
        <v>24</v>
      </c>
      <c r="D689" s="2" t="s">
        <v>4702</v>
      </c>
      <c r="E689" s="2" t="s">
        <v>4703</v>
      </c>
      <c r="F689" s="2" t="s">
        <v>180</v>
      </c>
      <c r="G689" s="2" t="s">
        <v>157</v>
      </c>
      <c r="H689" s="2">
        <v>2014</v>
      </c>
      <c r="I689" s="2" t="s">
        <v>106</v>
      </c>
      <c r="J689" s="2" t="s">
        <v>38</v>
      </c>
      <c r="K689" s="2" t="s">
        <v>39</v>
      </c>
      <c r="L689" s="2" t="s">
        <v>40</v>
      </c>
      <c r="M689" s="2" t="s">
        <v>41</v>
      </c>
      <c r="N689" s="2" t="s">
        <v>63</v>
      </c>
      <c r="O689" s="2" t="s">
        <v>43</v>
      </c>
      <c r="P689" s="2" t="s">
        <v>44</v>
      </c>
      <c r="Q689" s="2" t="s">
        <v>363</v>
      </c>
      <c r="R689" s="2" t="s">
        <v>46</v>
      </c>
      <c r="S689" s="2" t="s">
        <v>93</v>
      </c>
      <c r="T689" s="2" t="s">
        <v>48</v>
      </c>
      <c r="U689" s="2" t="s">
        <v>80</v>
      </c>
      <c r="V689" s="2" t="s">
        <v>50</v>
      </c>
      <c r="W689" s="2" t="s">
        <v>81</v>
      </c>
      <c r="X689" s="2" t="s">
        <v>148</v>
      </c>
      <c r="Y689" s="2" t="s">
        <v>52</v>
      </c>
      <c r="Z689" s="2" t="s">
        <v>53</v>
      </c>
      <c r="AA689" s="2" t="s">
        <v>112</v>
      </c>
      <c r="AB689" s="2" t="s">
        <v>4704</v>
      </c>
      <c r="AC689" s="2" t="s">
        <v>4705</v>
      </c>
      <c r="AD689" s="6" t="s">
        <v>4706</v>
      </c>
      <c r="AE689" s="7" t="str">
        <f>HYPERLINK("https://drive.google.com/file/d/1V_CginZUXY4wmhmYdGg06afkc5eH5_Ke/view?usp=drivesdk","ऋतुजा गौतम गायकवाड आपले प्रमाणपत्र")</f>
        <v>ऋतुजा गौतम गायकवाड आपले प्रमाणपत्र</v>
      </c>
      <c r="AF689" s="2" t="s">
        <v>4707</v>
      </c>
    </row>
    <row r="690" spans="1:32" ht="12.75">
      <c r="A690" s="4">
        <v>44255.653009224538</v>
      </c>
      <c r="B690" s="2" t="s">
        <v>4708</v>
      </c>
      <c r="C690" s="8">
        <v>14</v>
      </c>
      <c r="D690" s="2" t="s">
        <v>4709</v>
      </c>
      <c r="E690" s="2" t="s">
        <v>4710</v>
      </c>
      <c r="F690" s="2" t="s">
        <v>72</v>
      </c>
      <c r="G690" s="2" t="s">
        <v>157</v>
      </c>
      <c r="H690" s="2">
        <v>2014</v>
      </c>
      <c r="I690" s="2" t="s">
        <v>37</v>
      </c>
      <c r="J690" s="2" t="s">
        <v>131</v>
      </c>
      <c r="K690" s="2" t="s">
        <v>39</v>
      </c>
      <c r="L690" s="2" t="s">
        <v>40</v>
      </c>
      <c r="M690" s="2" t="s">
        <v>165</v>
      </c>
      <c r="N690" s="2" t="s">
        <v>63</v>
      </c>
      <c r="O690" s="2" t="s">
        <v>92</v>
      </c>
      <c r="P690" s="2" t="s">
        <v>44</v>
      </c>
      <c r="Q690" s="2" t="s">
        <v>363</v>
      </c>
      <c r="R690" s="2" t="s">
        <v>109</v>
      </c>
      <c r="S690" s="2" t="s">
        <v>93</v>
      </c>
      <c r="T690" s="2" t="s">
        <v>79</v>
      </c>
      <c r="U690" s="2" t="s">
        <v>110</v>
      </c>
      <c r="V690" s="2" t="s">
        <v>139</v>
      </c>
      <c r="W690" s="2" t="s">
        <v>37</v>
      </c>
      <c r="X690" s="2" t="s">
        <v>148</v>
      </c>
      <c r="Y690" s="2" t="s">
        <v>122</v>
      </c>
      <c r="Z690" s="2" t="s">
        <v>53</v>
      </c>
      <c r="AA690" s="2" t="s">
        <v>123</v>
      </c>
      <c r="AB690" s="2" t="s">
        <v>4711</v>
      </c>
      <c r="AC690" s="2" t="s">
        <v>4712</v>
      </c>
      <c r="AD690" s="6" t="s">
        <v>4713</v>
      </c>
      <c r="AE690" s="7" t="str">
        <f>HYPERLINK("https://drive.google.com/file/d/1UHHzeBE42BW_847pfzk5nNfQska5zUpJ/view?usp=drivesdk","माधुरी राजेंद्र जेजुरकरआपले प्रमाणपत्र")</f>
        <v>माधुरी राजेंद्र जेजुरकरआपले प्रमाणपत्र</v>
      </c>
      <c r="AF690" s="2" t="s">
        <v>4714</v>
      </c>
    </row>
    <row r="691" spans="1:32" ht="12.75">
      <c r="A691" s="4">
        <v>44257.603839930554</v>
      </c>
      <c r="B691" s="2" t="s">
        <v>4715</v>
      </c>
      <c r="C691" s="8">
        <v>16</v>
      </c>
      <c r="D691" s="2" t="s">
        <v>4716</v>
      </c>
      <c r="E691" s="2" t="s">
        <v>2600</v>
      </c>
      <c r="F691" s="2" t="s">
        <v>72</v>
      </c>
      <c r="G691" s="2" t="s">
        <v>157</v>
      </c>
      <c r="H691" s="2">
        <v>2014</v>
      </c>
      <c r="I691" s="2" t="s">
        <v>37</v>
      </c>
      <c r="J691" s="2" t="s">
        <v>131</v>
      </c>
      <c r="K691" s="2" t="s">
        <v>39</v>
      </c>
      <c r="L691" s="2" t="s">
        <v>91</v>
      </c>
      <c r="M691" s="2" t="s">
        <v>41</v>
      </c>
      <c r="N691" s="2" t="s">
        <v>42</v>
      </c>
      <c r="O691" s="2" t="s">
        <v>92</v>
      </c>
      <c r="P691" s="2" t="s">
        <v>44</v>
      </c>
      <c r="Q691" s="2" t="s">
        <v>363</v>
      </c>
      <c r="R691" s="2" t="s">
        <v>109</v>
      </c>
      <c r="S691" s="2" t="s">
        <v>206</v>
      </c>
      <c r="T691" s="2" t="s">
        <v>121</v>
      </c>
      <c r="U691" s="2" t="s">
        <v>110</v>
      </c>
      <c r="V691" s="2" t="s">
        <v>95</v>
      </c>
      <c r="W691" s="2" t="s">
        <v>37</v>
      </c>
      <c r="X691" s="2" t="s">
        <v>148</v>
      </c>
      <c r="Y691" s="2" t="s">
        <v>122</v>
      </c>
      <c r="Z691" s="2" t="s">
        <v>53</v>
      </c>
      <c r="AA691" s="2" t="s">
        <v>112</v>
      </c>
      <c r="AB691" s="2" t="s">
        <v>4717</v>
      </c>
      <c r="AC691" s="2" t="s">
        <v>4718</v>
      </c>
      <c r="AD691" s="6" t="s">
        <v>4719</v>
      </c>
      <c r="AE691" s="7" t="str">
        <f>HYPERLINK("https://drive.google.com/file/d/1lLVk_9shb2vTQSVur-qAYgt5H7xAfl0U/view?usp=drivesdk","कुर्हे वैशाली बापूसाहेबआपले प्रमाणपत्र")</f>
        <v>कुर्हे वैशाली बापूसाहेबआपले प्रमाणपत्र</v>
      </c>
      <c r="AF691" s="2" t="s">
        <v>4720</v>
      </c>
    </row>
    <row r="692" spans="1:32" ht="12.75">
      <c r="A692" s="4">
        <v>44259.814538773149</v>
      </c>
      <c r="B692" s="2" t="s">
        <v>4721</v>
      </c>
      <c r="C692" s="8">
        <v>16</v>
      </c>
      <c r="D692" s="2" t="s">
        <v>1047</v>
      </c>
      <c r="E692" s="2" t="s">
        <v>4722</v>
      </c>
      <c r="F692" s="2" t="s">
        <v>104</v>
      </c>
      <c r="G692" s="2" t="s">
        <v>105</v>
      </c>
      <c r="H692" s="2">
        <v>2014</v>
      </c>
      <c r="I692" s="2" t="s">
        <v>37</v>
      </c>
      <c r="J692" s="2" t="s">
        <v>73</v>
      </c>
      <c r="K692" s="2" t="s">
        <v>46</v>
      </c>
      <c r="L692" s="2" t="s">
        <v>62</v>
      </c>
      <c r="M692" s="2" t="s">
        <v>41</v>
      </c>
      <c r="N692" s="2" t="s">
        <v>63</v>
      </c>
      <c r="O692" s="2" t="s">
        <v>92</v>
      </c>
      <c r="P692" s="2" t="s">
        <v>76</v>
      </c>
      <c r="Q692" s="2" t="s">
        <v>45</v>
      </c>
      <c r="R692" s="2" t="s">
        <v>64</v>
      </c>
      <c r="S692" s="2" t="s">
        <v>206</v>
      </c>
      <c r="T692" s="2" t="s">
        <v>48</v>
      </c>
      <c r="U692" s="2" t="s">
        <v>49</v>
      </c>
      <c r="V692" s="2" t="s">
        <v>139</v>
      </c>
      <c r="W692" s="2" t="s">
        <v>106</v>
      </c>
      <c r="X692" s="2" t="s">
        <v>82</v>
      </c>
      <c r="Y692" s="2" t="s">
        <v>52</v>
      </c>
      <c r="Z692" s="2" t="s">
        <v>96</v>
      </c>
      <c r="AA692" s="2" t="s">
        <v>54</v>
      </c>
      <c r="AB692" s="2" t="s">
        <v>4723</v>
      </c>
      <c r="AC692" s="2" t="s">
        <v>4724</v>
      </c>
      <c r="AD692" s="6" t="s">
        <v>4725</v>
      </c>
      <c r="AE692" s="7" t="str">
        <f>HYPERLINK("https://drive.google.com/file/d/1bPNlBI0bW-P4Y-Abh1Mk5-5LOGX_OMVl/view?usp=drivesdk","हो मला प्रमाणपत्र हवे आहेआपले प्रमाणपत्र")</f>
        <v>हो मला प्रमाणपत्र हवे आहेआपले प्रमाणपत्र</v>
      </c>
      <c r="AF692" s="2" t="s">
        <v>4726</v>
      </c>
    </row>
  </sheetData>
  <mergeCells count="1">
    <mergeCell ref="A1:J1"/>
  </mergeCells>
  <hyperlinks>
    <hyperlink ref="AD3" r:id="rId1"/>
    <hyperlink ref="AD4" r:id="rId2"/>
    <hyperlink ref="AD5" r:id="rId3"/>
    <hyperlink ref="AD6" r:id="rId4"/>
    <hyperlink ref="AD7" r:id="rId5"/>
    <hyperlink ref="AD8" r:id="rId6"/>
    <hyperlink ref="AD9" r:id="rId7"/>
    <hyperlink ref="AD10" r:id="rId8"/>
    <hyperlink ref="AD11" r:id="rId9"/>
    <hyperlink ref="AD12" r:id="rId10"/>
    <hyperlink ref="AD13" r:id="rId11"/>
    <hyperlink ref="AD14" r:id="rId12"/>
    <hyperlink ref="AD15" r:id="rId13"/>
    <hyperlink ref="AD16" r:id="rId14"/>
    <hyperlink ref="AD17" r:id="rId15"/>
    <hyperlink ref="AD18" r:id="rId16"/>
    <hyperlink ref="AD19" r:id="rId17"/>
    <hyperlink ref="AD20" r:id="rId18"/>
    <hyperlink ref="AD21" r:id="rId19"/>
    <hyperlink ref="AD22" r:id="rId20"/>
    <hyperlink ref="AD23" r:id="rId21"/>
    <hyperlink ref="AD24" r:id="rId22"/>
    <hyperlink ref="AD25" r:id="rId23"/>
    <hyperlink ref="AD26" r:id="rId24"/>
    <hyperlink ref="AD27" r:id="rId25"/>
    <hyperlink ref="AD28" r:id="rId26"/>
    <hyperlink ref="AD29" r:id="rId27"/>
    <hyperlink ref="AD30" r:id="rId28"/>
    <hyperlink ref="AD31" r:id="rId29"/>
    <hyperlink ref="AD32" r:id="rId30"/>
    <hyperlink ref="AD33" r:id="rId31"/>
    <hyperlink ref="AD34" r:id="rId32"/>
    <hyperlink ref="AD35" r:id="rId33"/>
    <hyperlink ref="AD36" r:id="rId34"/>
    <hyperlink ref="AD37" r:id="rId35"/>
    <hyperlink ref="AD38" r:id="rId36"/>
    <hyperlink ref="AD39" r:id="rId37"/>
    <hyperlink ref="AD40" r:id="rId38"/>
    <hyperlink ref="AD41" r:id="rId39"/>
    <hyperlink ref="AD42" r:id="rId40"/>
    <hyperlink ref="AD43" r:id="rId41"/>
    <hyperlink ref="AD44" r:id="rId42"/>
    <hyperlink ref="AD45" r:id="rId43"/>
    <hyperlink ref="AD46" r:id="rId44"/>
    <hyperlink ref="AD47" r:id="rId45"/>
    <hyperlink ref="AD48" r:id="rId46"/>
    <hyperlink ref="AD49" r:id="rId47"/>
    <hyperlink ref="AD50" r:id="rId48"/>
    <hyperlink ref="AD51" r:id="rId49"/>
    <hyperlink ref="AD52" r:id="rId50"/>
    <hyperlink ref="AD53" r:id="rId51"/>
    <hyperlink ref="AD54" r:id="rId52"/>
    <hyperlink ref="AD55" r:id="rId53"/>
    <hyperlink ref="AD56" r:id="rId54"/>
    <hyperlink ref="AD57" r:id="rId55"/>
    <hyperlink ref="AD58" r:id="rId56"/>
    <hyperlink ref="AD59" r:id="rId57"/>
    <hyperlink ref="AD60" r:id="rId58"/>
    <hyperlink ref="AD61" r:id="rId59"/>
    <hyperlink ref="AD62" r:id="rId60"/>
    <hyperlink ref="AD63" r:id="rId61"/>
    <hyperlink ref="AD64" r:id="rId62"/>
    <hyperlink ref="AD65" r:id="rId63"/>
    <hyperlink ref="AD66" r:id="rId64"/>
    <hyperlink ref="AD67" r:id="rId65"/>
    <hyperlink ref="AD68" r:id="rId66"/>
    <hyperlink ref="AD69" r:id="rId67"/>
    <hyperlink ref="AD70" r:id="rId68"/>
    <hyperlink ref="AD71" r:id="rId69"/>
    <hyperlink ref="AD72" r:id="rId70"/>
    <hyperlink ref="AD73" r:id="rId71"/>
    <hyperlink ref="AD74" r:id="rId72"/>
    <hyperlink ref="AD75" r:id="rId73"/>
    <hyperlink ref="AD76" r:id="rId74"/>
    <hyperlink ref="AD77" r:id="rId75"/>
    <hyperlink ref="AD78" r:id="rId76"/>
    <hyperlink ref="AD79" r:id="rId77"/>
    <hyperlink ref="AD80" r:id="rId78"/>
    <hyperlink ref="AD81" r:id="rId79"/>
    <hyperlink ref="AD82" r:id="rId80"/>
    <hyperlink ref="AD83" r:id="rId81"/>
    <hyperlink ref="AD84" r:id="rId82"/>
    <hyperlink ref="AD85" r:id="rId83"/>
    <hyperlink ref="AD86" r:id="rId84"/>
    <hyperlink ref="AD87" r:id="rId85"/>
    <hyperlink ref="AD88" r:id="rId86"/>
    <hyperlink ref="AD89" r:id="rId87"/>
    <hyperlink ref="AD90" r:id="rId88"/>
    <hyperlink ref="AD91" r:id="rId89"/>
    <hyperlink ref="AD92" r:id="rId90"/>
    <hyperlink ref="AD93" r:id="rId91"/>
    <hyperlink ref="AD94" r:id="rId92"/>
    <hyperlink ref="AD95" r:id="rId93"/>
    <hyperlink ref="AD96" r:id="rId94"/>
    <hyperlink ref="AD97" r:id="rId95"/>
    <hyperlink ref="AD98" r:id="rId96"/>
    <hyperlink ref="AD99" r:id="rId97"/>
    <hyperlink ref="AD100" r:id="rId98"/>
    <hyperlink ref="AD101" r:id="rId99"/>
    <hyperlink ref="AD102" r:id="rId100"/>
    <hyperlink ref="AD103" r:id="rId101"/>
    <hyperlink ref="AD104" r:id="rId102"/>
    <hyperlink ref="AD105" r:id="rId103"/>
    <hyperlink ref="AD106" r:id="rId104"/>
    <hyperlink ref="AD107" r:id="rId105"/>
    <hyperlink ref="AD108" r:id="rId106"/>
    <hyperlink ref="AD109" r:id="rId107"/>
    <hyperlink ref="AD110" r:id="rId108"/>
    <hyperlink ref="AD111" r:id="rId109"/>
    <hyperlink ref="AD112" r:id="rId110"/>
    <hyperlink ref="AD113" r:id="rId111"/>
    <hyperlink ref="AD114" r:id="rId112"/>
    <hyperlink ref="AD115" r:id="rId113"/>
    <hyperlink ref="AD116" r:id="rId114"/>
    <hyperlink ref="AD117" r:id="rId115"/>
    <hyperlink ref="AD118" r:id="rId116"/>
    <hyperlink ref="AD119" r:id="rId117"/>
    <hyperlink ref="AD120" r:id="rId118"/>
    <hyperlink ref="AD121" r:id="rId119"/>
    <hyperlink ref="AD122" r:id="rId120"/>
    <hyperlink ref="AD123" r:id="rId121"/>
    <hyperlink ref="AD124" r:id="rId122"/>
    <hyperlink ref="AD125" r:id="rId123"/>
    <hyperlink ref="AD126" r:id="rId124"/>
    <hyperlink ref="AD127" r:id="rId125"/>
    <hyperlink ref="AD128" r:id="rId126"/>
    <hyperlink ref="AD129" r:id="rId127"/>
    <hyperlink ref="AD130" r:id="rId128"/>
    <hyperlink ref="AD131" r:id="rId129"/>
    <hyperlink ref="AD132" r:id="rId130"/>
    <hyperlink ref="AD133" r:id="rId131"/>
    <hyperlink ref="AD134" r:id="rId132"/>
    <hyperlink ref="AD135" r:id="rId133"/>
    <hyperlink ref="AD136" r:id="rId134"/>
    <hyperlink ref="AD137" r:id="rId135"/>
    <hyperlink ref="AD138" r:id="rId136"/>
    <hyperlink ref="AD139" r:id="rId137"/>
    <hyperlink ref="AD140" r:id="rId138"/>
    <hyperlink ref="AD141" r:id="rId139"/>
    <hyperlink ref="AD142" r:id="rId140"/>
    <hyperlink ref="AD143" r:id="rId141"/>
    <hyperlink ref="AD144" r:id="rId142"/>
    <hyperlink ref="AD145" r:id="rId143"/>
    <hyperlink ref="AD146" r:id="rId144"/>
    <hyperlink ref="AD147" r:id="rId145"/>
    <hyperlink ref="AD148" r:id="rId146"/>
    <hyperlink ref="AD149" r:id="rId147"/>
    <hyperlink ref="AD150" r:id="rId148"/>
    <hyperlink ref="AD151" r:id="rId149"/>
    <hyperlink ref="AD152" r:id="rId150"/>
    <hyperlink ref="AD153" r:id="rId151"/>
    <hyperlink ref="AD154" r:id="rId152"/>
    <hyperlink ref="AD155" r:id="rId153"/>
    <hyperlink ref="AD156" r:id="rId154"/>
    <hyperlink ref="AD157" r:id="rId155"/>
    <hyperlink ref="AD158" r:id="rId156"/>
    <hyperlink ref="AD159" r:id="rId157"/>
    <hyperlink ref="AD160" r:id="rId158"/>
    <hyperlink ref="AD161" r:id="rId159"/>
    <hyperlink ref="AD162" r:id="rId160"/>
    <hyperlink ref="AD163" r:id="rId161"/>
    <hyperlink ref="AD164" r:id="rId162"/>
    <hyperlink ref="AD165" r:id="rId163"/>
    <hyperlink ref="AD166" r:id="rId164"/>
    <hyperlink ref="AD167" r:id="rId165"/>
    <hyperlink ref="AD168" r:id="rId166"/>
    <hyperlink ref="AD169" r:id="rId167"/>
    <hyperlink ref="AD170" r:id="rId168"/>
    <hyperlink ref="AD171" r:id="rId169"/>
    <hyperlink ref="AD172" r:id="rId170"/>
    <hyperlink ref="AD173" r:id="rId171"/>
    <hyperlink ref="AD174" r:id="rId172"/>
    <hyperlink ref="AD175" r:id="rId173"/>
    <hyperlink ref="AD176" r:id="rId174"/>
    <hyperlink ref="AD177" r:id="rId175"/>
    <hyperlink ref="AD178" r:id="rId176"/>
    <hyperlink ref="AD179" r:id="rId177"/>
    <hyperlink ref="AD180" r:id="rId178"/>
    <hyperlink ref="AD181" r:id="rId179"/>
    <hyperlink ref="AD182" r:id="rId180"/>
    <hyperlink ref="AD183" r:id="rId181"/>
    <hyperlink ref="AD184" r:id="rId182"/>
    <hyperlink ref="AD185" r:id="rId183"/>
    <hyperlink ref="AD186" r:id="rId184"/>
    <hyperlink ref="AD187" r:id="rId185"/>
    <hyperlink ref="AD188" r:id="rId186"/>
    <hyperlink ref="AD189" r:id="rId187"/>
    <hyperlink ref="AD190" r:id="rId188"/>
    <hyperlink ref="AD191" r:id="rId189"/>
    <hyperlink ref="AD192" r:id="rId190"/>
    <hyperlink ref="AD193" r:id="rId191"/>
    <hyperlink ref="AD194" r:id="rId192"/>
    <hyperlink ref="AD195" r:id="rId193"/>
    <hyperlink ref="AD196" r:id="rId194"/>
    <hyperlink ref="AD197" r:id="rId195"/>
    <hyperlink ref="AD198" r:id="rId196"/>
    <hyperlink ref="AD199" r:id="rId197"/>
    <hyperlink ref="AD200" r:id="rId198"/>
    <hyperlink ref="AD201" r:id="rId199"/>
    <hyperlink ref="AD202" r:id="rId200"/>
    <hyperlink ref="AD203" r:id="rId201"/>
    <hyperlink ref="AD204" r:id="rId202"/>
    <hyperlink ref="AD205" r:id="rId203"/>
    <hyperlink ref="AD206" r:id="rId204"/>
    <hyperlink ref="AD207" r:id="rId205"/>
    <hyperlink ref="AD208" r:id="rId206"/>
    <hyperlink ref="AD209" r:id="rId207"/>
    <hyperlink ref="AD210" r:id="rId208"/>
    <hyperlink ref="AD211" r:id="rId209"/>
    <hyperlink ref="AD212" r:id="rId210"/>
    <hyperlink ref="AD213" r:id="rId211"/>
    <hyperlink ref="AD214" r:id="rId212"/>
    <hyperlink ref="AD215" r:id="rId213"/>
    <hyperlink ref="AD216" r:id="rId214"/>
    <hyperlink ref="AD217" r:id="rId215"/>
    <hyperlink ref="AD218" r:id="rId216"/>
    <hyperlink ref="AD219" r:id="rId217"/>
    <hyperlink ref="AD220" r:id="rId218"/>
    <hyperlink ref="AD221" r:id="rId219"/>
    <hyperlink ref="AD222" r:id="rId220"/>
    <hyperlink ref="AD223" r:id="rId221"/>
    <hyperlink ref="AD224" r:id="rId222"/>
    <hyperlink ref="AD225" r:id="rId223"/>
    <hyperlink ref="AD226" r:id="rId224"/>
    <hyperlink ref="AD227" r:id="rId225"/>
    <hyperlink ref="AD228" r:id="rId226"/>
    <hyperlink ref="AD229" r:id="rId227"/>
    <hyperlink ref="AD230" r:id="rId228"/>
    <hyperlink ref="AD231" r:id="rId229"/>
    <hyperlink ref="AD232" r:id="rId230"/>
    <hyperlink ref="AD233" r:id="rId231"/>
    <hyperlink ref="AD234" r:id="rId232"/>
    <hyperlink ref="AD235" r:id="rId233"/>
    <hyperlink ref="AD236" r:id="rId234"/>
    <hyperlink ref="AD237" r:id="rId235"/>
    <hyperlink ref="AD238" r:id="rId236"/>
    <hyperlink ref="AD239" r:id="rId237"/>
    <hyperlink ref="AD240" r:id="rId238"/>
    <hyperlink ref="AD241" r:id="rId239"/>
    <hyperlink ref="AD242" r:id="rId240"/>
    <hyperlink ref="AD243" r:id="rId241"/>
    <hyperlink ref="AD244" r:id="rId242"/>
    <hyperlink ref="AD245" r:id="rId243"/>
    <hyperlink ref="AD246" r:id="rId244"/>
    <hyperlink ref="AD247" r:id="rId245"/>
    <hyperlink ref="AD248" r:id="rId246"/>
    <hyperlink ref="AD249" r:id="rId247"/>
    <hyperlink ref="AD250" r:id="rId248"/>
    <hyperlink ref="AD251" r:id="rId249"/>
    <hyperlink ref="AD252" r:id="rId250"/>
    <hyperlink ref="AD253" r:id="rId251"/>
    <hyperlink ref="AD254" r:id="rId252"/>
    <hyperlink ref="AD255" r:id="rId253"/>
    <hyperlink ref="AD256" r:id="rId254"/>
    <hyperlink ref="AD257" r:id="rId255"/>
    <hyperlink ref="AD258" r:id="rId256"/>
    <hyperlink ref="AD259" r:id="rId257"/>
    <hyperlink ref="AD260" r:id="rId258"/>
    <hyperlink ref="AD261" r:id="rId259"/>
    <hyperlink ref="AD262" r:id="rId260"/>
    <hyperlink ref="AD263" r:id="rId261"/>
    <hyperlink ref="AD264" r:id="rId262"/>
    <hyperlink ref="AD265" r:id="rId263"/>
    <hyperlink ref="AD266" r:id="rId264"/>
    <hyperlink ref="AD267" r:id="rId265"/>
    <hyperlink ref="AD268" r:id="rId266"/>
    <hyperlink ref="AD269" r:id="rId267"/>
    <hyperlink ref="AD270" r:id="rId268"/>
    <hyperlink ref="AD271" r:id="rId269"/>
    <hyperlink ref="AD272" r:id="rId270"/>
    <hyperlink ref="AD273" r:id="rId271"/>
    <hyperlink ref="AD274" r:id="rId272"/>
    <hyperlink ref="AD275" r:id="rId273"/>
    <hyperlink ref="AD276" r:id="rId274"/>
    <hyperlink ref="AD277" r:id="rId275"/>
    <hyperlink ref="AD278" r:id="rId276"/>
    <hyperlink ref="AD279" r:id="rId277"/>
    <hyperlink ref="AD280" r:id="rId278"/>
    <hyperlink ref="AD281" r:id="rId279"/>
    <hyperlink ref="AD282" r:id="rId280"/>
    <hyperlink ref="AD283" r:id="rId281"/>
    <hyperlink ref="AD284" r:id="rId282"/>
    <hyperlink ref="AD285" r:id="rId283"/>
    <hyperlink ref="AD286" r:id="rId284"/>
    <hyperlink ref="AD287" r:id="rId285"/>
    <hyperlink ref="AD288" r:id="rId286"/>
    <hyperlink ref="AD289" r:id="rId287"/>
    <hyperlink ref="AD290" r:id="rId288"/>
    <hyperlink ref="AD291" r:id="rId289"/>
    <hyperlink ref="AD292" r:id="rId290"/>
    <hyperlink ref="AD293" r:id="rId291"/>
    <hyperlink ref="AD294" r:id="rId292"/>
    <hyperlink ref="AD295" r:id="rId293"/>
    <hyperlink ref="AD296" r:id="rId294"/>
    <hyperlink ref="AD297" r:id="rId295"/>
    <hyperlink ref="AD298" r:id="rId296"/>
    <hyperlink ref="AD299" r:id="rId297"/>
    <hyperlink ref="AD300" r:id="rId298"/>
    <hyperlink ref="AD301" r:id="rId299"/>
    <hyperlink ref="AD302" r:id="rId300"/>
    <hyperlink ref="AD304" r:id="rId301"/>
    <hyperlink ref="AD305" r:id="rId302"/>
    <hyperlink ref="AD306" r:id="rId303"/>
    <hyperlink ref="AD307" r:id="rId304"/>
    <hyperlink ref="AD308" r:id="rId305"/>
    <hyperlink ref="AD309" r:id="rId306"/>
    <hyperlink ref="AD310" r:id="rId307"/>
    <hyperlink ref="AD311" r:id="rId308"/>
    <hyperlink ref="AD312" r:id="rId309"/>
    <hyperlink ref="AD313" r:id="rId310"/>
    <hyperlink ref="AD314" r:id="rId311"/>
    <hyperlink ref="AD315" r:id="rId312"/>
    <hyperlink ref="AD316" r:id="rId313"/>
    <hyperlink ref="AD317" r:id="rId314"/>
    <hyperlink ref="AD318" r:id="rId315"/>
    <hyperlink ref="AD319" r:id="rId316"/>
    <hyperlink ref="AD320" r:id="rId317"/>
    <hyperlink ref="AD321" r:id="rId318"/>
    <hyperlink ref="AD322" r:id="rId319"/>
    <hyperlink ref="AD323" r:id="rId320"/>
    <hyperlink ref="AD324" r:id="rId321"/>
    <hyperlink ref="AD325" r:id="rId322"/>
    <hyperlink ref="AD326" r:id="rId323"/>
    <hyperlink ref="AD327" r:id="rId324"/>
    <hyperlink ref="AD328" r:id="rId325"/>
    <hyperlink ref="AD329" r:id="rId326"/>
    <hyperlink ref="AD330" r:id="rId327"/>
    <hyperlink ref="AD331" r:id="rId328"/>
    <hyperlink ref="AD332" r:id="rId329"/>
    <hyperlink ref="AD333" r:id="rId330"/>
    <hyperlink ref="AD334" r:id="rId331"/>
    <hyperlink ref="AD335" r:id="rId332"/>
    <hyperlink ref="AD336" r:id="rId333"/>
    <hyperlink ref="AD337" r:id="rId334"/>
    <hyperlink ref="AD338" r:id="rId335"/>
    <hyperlink ref="AD339" r:id="rId336"/>
    <hyperlink ref="AD340" r:id="rId337"/>
    <hyperlink ref="AD341" r:id="rId338"/>
    <hyperlink ref="AD342" r:id="rId339"/>
    <hyperlink ref="AD343" r:id="rId340"/>
    <hyperlink ref="AD344" r:id="rId341"/>
    <hyperlink ref="AD345" r:id="rId342"/>
    <hyperlink ref="AD346" r:id="rId343"/>
    <hyperlink ref="AD347" r:id="rId344"/>
    <hyperlink ref="AD348" r:id="rId345"/>
    <hyperlink ref="AD349" r:id="rId346"/>
    <hyperlink ref="AD350" r:id="rId347"/>
    <hyperlink ref="AD351" r:id="rId348"/>
    <hyperlink ref="AD352" r:id="rId349"/>
    <hyperlink ref="AD353" r:id="rId350"/>
    <hyperlink ref="AD354" r:id="rId351"/>
    <hyperlink ref="AD355" r:id="rId352"/>
    <hyperlink ref="AD356" r:id="rId353"/>
    <hyperlink ref="AD357" r:id="rId354"/>
    <hyperlink ref="AD358" r:id="rId355"/>
    <hyperlink ref="AD359" r:id="rId356"/>
    <hyperlink ref="AD360" r:id="rId357"/>
    <hyperlink ref="AD361" r:id="rId358"/>
    <hyperlink ref="AD362" r:id="rId359"/>
    <hyperlink ref="AD363" r:id="rId360"/>
    <hyperlink ref="AD364" r:id="rId361"/>
    <hyperlink ref="AD365" r:id="rId362"/>
    <hyperlink ref="AD366" r:id="rId363"/>
    <hyperlink ref="AD367" r:id="rId364"/>
    <hyperlink ref="AD368" r:id="rId365"/>
    <hyperlink ref="AD369" r:id="rId366"/>
    <hyperlink ref="AD370" r:id="rId367"/>
    <hyperlink ref="AD371" r:id="rId368"/>
    <hyperlink ref="AD372" r:id="rId369"/>
    <hyperlink ref="AD373" r:id="rId370"/>
    <hyperlink ref="AD374" r:id="rId371"/>
    <hyperlink ref="AD375" r:id="rId372"/>
    <hyperlink ref="AD376" r:id="rId373"/>
    <hyperlink ref="AD377" r:id="rId374"/>
    <hyperlink ref="AD378" r:id="rId375"/>
    <hyperlink ref="AD379" r:id="rId376"/>
    <hyperlink ref="AD380" r:id="rId377"/>
    <hyperlink ref="AD381" r:id="rId378"/>
    <hyperlink ref="AD382" r:id="rId379"/>
    <hyperlink ref="AD383" r:id="rId380"/>
    <hyperlink ref="AD384" r:id="rId381"/>
    <hyperlink ref="AD385" r:id="rId382"/>
    <hyperlink ref="AD386" r:id="rId383"/>
    <hyperlink ref="AD387" r:id="rId384"/>
    <hyperlink ref="AD388" r:id="rId385"/>
    <hyperlink ref="AD389" r:id="rId386"/>
    <hyperlink ref="AD390" r:id="rId387"/>
    <hyperlink ref="AD391" r:id="rId388"/>
    <hyperlink ref="AD392" r:id="rId389"/>
    <hyperlink ref="AD393" r:id="rId390"/>
    <hyperlink ref="AD394" r:id="rId391"/>
    <hyperlink ref="AD395" r:id="rId392"/>
    <hyperlink ref="AD396" r:id="rId393"/>
    <hyperlink ref="AD397" r:id="rId394"/>
    <hyperlink ref="AD398" r:id="rId395"/>
    <hyperlink ref="AD399" r:id="rId396"/>
    <hyperlink ref="AD400" r:id="rId397"/>
    <hyperlink ref="AD401" r:id="rId398"/>
    <hyperlink ref="AD402" r:id="rId399"/>
    <hyperlink ref="AD403" r:id="rId400"/>
    <hyperlink ref="AD404" r:id="rId401"/>
    <hyperlink ref="AD405" r:id="rId402"/>
    <hyperlink ref="AD406" r:id="rId403"/>
    <hyperlink ref="AD407" r:id="rId404"/>
    <hyperlink ref="AD408" r:id="rId405"/>
    <hyperlink ref="AD409" r:id="rId406"/>
    <hyperlink ref="AD410" r:id="rId407"/>
    <hyperlink ref="AD411" r:id="rId408"/>
    <hyperlink ref="AD412" r:id="rId409"/>
    <hyperlink ref="AD413" r:id="rId410"/>
    <hyperlink ref="AD414" r:id="rId411"/>
    <hyperlink ref="AD415" r:id="rId412"/>
    <hyperlink ref="AD416" r:id="rId413"/>
    <hyperlink ref="AD417" r:id="rId414"/>
    <hyperlink ref="AD418" r:id="rId415"/>
    <hyperlink ref="AD419" r:id="rId416"/>
    <hyperlink ref="AD420" r:id="rId417"/>
    <hyperlink ref="AD421" r:id="rId418"/>
    <hyperlink ref="AD422" r:id="rId419"/>
    <hyperlink ref="AD423" r:id="rId420"/>
    <hyperlink ref="AD424" r:id="rId421"/>
    <hyperlink ref="AD425" r:id="rId422"/>
    <hyperlink ref="AD426" r:id="rId423"/>
    <hyperlink ref="AD427" r:id="rId424"/>
    <hyperlink ref="AD428" r:id="rId425"/>
    <hyperlink ref="AD429" r:id="rId426"/>
    <hyperlink ref="AD430" r:id="rId427"/>
    <hyperlink ref="AD431" r:id="rId428"/>
    <hyperlink ref="AD432" r:id="rId429"/>
    <hyperlink ref="AD433" r:id="rId430"/>
    <hyperlink ref="AD434" r:id="rId431"/>
    <hyperlink ref="AD435" r:id="rId432"/>
    <hyperlink ref="AD436" r:id="rId433"/>
    <hyperlink ref="AD437" r:id="rId434"/>
    <hyperlink ref="AD438" r:id="rId435"/>
    <hyperlink ref="AD439" r:id="rId436"/>
    <hyperlink ref="AD440" r:id="rId437"/>
    <hyperlink ref="AD441" r:id="rId438"/>
    <hyperlink ref="AD442" r:id="rId439"/>
    <hyperlink ref="AD443" r:id="rId440"/>
    <hyperlink ref="AD444" r:id="rId441"/>
    <hyperlink ref="AD445" r:id="rId442"/>
    <hyperlink ref="AD446" r:id="rId443"/>
    <hyperlink ref="AD447" r:id="rId444"/>
    <hyperlink ref="AD448" r:id="rId445"/>
    <hyperlink ref="AD449" r:id="rId446"/>
    <hyperlink ref="AD450" r:id="rId447"/>
    <hyperlink ref="AD451" r:id="rId448"/>
    <hyperlink ref="AD452" r:id="rId449"/>
    <hyperlink ref="AD453" r:id="rId450"/>
    <hyperlink ref="AD454" r:id="rId451"/>
    <hyperlink ref="AD455" r:id="rId452"/>
    <hyperlink ref="AD456" r:id="rId453"/>
    <hyperlink ref="AD457" r:id="rId454"/>
    <hyperlink ref="AD458" r:id="rId455"/>
    <hyperlink ref="AD459" r:id="rId456"/>
    <hyperlink ref="AD460" r:id="rId457"/>
    <hyperlink ref="AD461" r:id="rId458"/>
    <hyperlink ref="AD462" r:id="rId459"/>
    <hyperlink ref="AD463" r:id="rId460"/>
    <hyperlink ref="AD464" r:id="rId461"/>
    <hyperlink ref="AD465" r:id="rId462"/>
    <hyperlink ref="AD466" r:id="rId463"/>
    <hyperlink ref="AD467" r:id="rId464"/>
    <hyperlink ref="AD468" r:id="rId465"/>
    <hyperlink ref="AD469" r:id="rId466"/>
    <hyperlink ref="AD470" r:id="rId467"/>
    <hyperlink ref="AD471" r:id="rId468"/>
    <hyperlink ref="AD472" r:id="rId469"/>
    <hyperlink ref="AD473" r:id="rId470"/>
    <hyperlink ref="AD474" r:id="rId471"/>
    <hyperlink ref="AD475" r:id="rId472"/>
    <hyperlink ref="AD476" r:id="rId473"/>
    <hyperlink ref="AD477" r:id="rId474"/>
    <hyperlink ref="AD478" r:id="rId475"/>
    <hyperlink ref="AD479" r:id="rId476"/>
    <hyperlink ref="AD480" r:id="rId477"/>
    <hyperlink ref="AD481" r:id="rId478"/>
    <hyperlink ref="AD482" r:id="rId479"/>
    <hyperlink ref="AD483" r:id="rId480"/>
    <hyperlink ref="AD484" r:id="rId481"/>
    <hyperlink ref="AD485" r:id="rId482"/>
    <hyperlink ref="AD486" r:id="rId483"/>
    <hyperlink ref="AD487" r:id="rId484"/>
    <hyperlink ref="AD488" r:id="rId485"/>
    <hyperlink ref="AD489" r:id="rId486"/>
    <hyperlink ref="AD490" r:id="rId487"/>
    <hyperlink ref="AD491" r:id="rId488"/>
    <hyperlink ref="AD492" r:id="rId489"/>
    <hyperlink ref="AD493" r:id="rId490"/>
    <hyperlink ref="AD494" r:id="rId491"/>
    <hyperlink ref="AD495" r:id="rId492"/>
    <hyperlink ref="AD496" r:id="rId493"/>
    <hyperlink ref="AD497" r:id="rId494"/>
    <hyperlink ref="AD498" r:id="rId495"/>
    <hyperlink ref="AD499" r:id="rId496"/>
    <hyperlink ref="AD500" r:id="rId497"/>
    <hyperlink ref="AD501" r:id="rId498"/>
    <hyperlink ref="AD502" r:id="rId499"/>
    <hyperlink ref="AD503" r:id="rId500"/>
    <hyperlink ref="AD504" r:id="rId501"/>
    <hyperlink ref="AD505" r:id="rId502"/>
    <hyperlink ref="AD506" r:id="rId503"/>
    <hyperlink ref="AD507" r:id="rId504"/>
    <hyperlink ref="AD508" r:id="rId505"/>
    <hyperlink ref="AD509" r:id="rId506"/>
    <hyperlink ref="AD510" r:id="rId507"/>
    <hyperlink ref="AD511" r:id="rId508"/>
    <hyperlink ref="AD512" r:id="rId509"/>
    <hyperlink ref="AD513" r:id="rId510"/>
    <hyperlink ref="AD514" r:id="rId511"/>
    <hyperlink ref="AD515" r:id="rId512"/>
    <hyperlink ref="AD516" r:id="rId513"/>
    <hyperlink ref="AD517" r:id="rId514"/>
    <hyperlink ref="AD518" r:id="rId515"/>
    <hyperlink ref="AD519" r:id="rId516"/>
    <hyperlink ref="AD520" r:id="rId517"/>
    <hyperlink ref="AD521" r:id="rId518"/>
    <hyperlink ref="AD522" r:id="rId519"/>
    <hyperlink ref="AD523" r:id="rId520"/>
    <hyperlink ref="AD524" r:id="rId521"/>
    <hyperlink ref="AD525" r:id="rId522"/>
    <hyperlink ref="AD526" r:id="rId523"/>
    <hyperlink ref="AD527" r:id="rId524"/>
    <hyperlink ref="AD528" r:id="rId525"/>
    <hyperlink ref="AD529" r:id="rId526"/>
    <hyperlink ref="AD530" r:id="rId527"/>
    <hyperlink ref="AD531" r:id="rId528"/>
    <hyperlink ref="AD532" r:id="rId529"/>
    <hyperlink ref="AD533" r:id="rId530"/>
    <hyperlink ref="AD534" r:id="rId531"/>
    <hyperlink ref="AD535" r:id="rId532"/>
    <hyperlink ref="AD536" r:id="rId533"/>
    <hyperlink ref="AD537" r:id="rId534"/>
    <hyperlink ref="AD538" r:id="rId535"/>
    <hyperlink ref="AD539" r:id="rId536"/>
    <hyperlink ref="AD540" r:id="rId537"/>
    <hyperlink ref="AD541" r:id="rId538"/>
    <hyperlink ref="AD542" r:id="rId539"/>
    <hyperlink ref="AD543" r:id="rId540"/>
    <hyperlink ref="AD544" r:id="rId541"/>
    <hyperlink ref="AD545" r:id="rId542"/>
    <hyperlink ref="AD546" r:id="rId543"/>
    <hyperlink ref="AD547" r:id="rId544"/>
    <hyperlink ref="AD548" r:id="rId545"/>
    <hyperlink ref="AD549" r:id="rId546"/>
    <hyperlink ref="AD550" r:id="rId547"/>
    <hyperlink ref="AD551" r:id="rId548"/>
    <hyperlink ref="AD552" r:id="rId549"/>
    <hyperlink ref="AD553" r:id="rId550"/>
    <hyperlink ref="AD554" r:id="rId551"/>
    <hyperlink ref="AD555" r:id="rId552"/>
    <hyperlink ref="AD556" r:id="rId553"/>
    <hyperlink ref="AD557" r:id="rId554"/>
    <hyperlink ref="AD558" r:id="rId555"/>
    <hyperlink ref="AD559" r:id="rId556"/>
    <hyperlink ref="AD560" r:id="rId557"/>
    <hyperlink ref="AD561" r:id="rId558"/>
    <hyperlink ref="AD562" r:id="rId559"/>
    <hyperlink ref="AD563" r:id="rId560"/>
    <hyperlink ref="AD564" r:id="rId561"/>
    <hyperlink ref="AD565" r:id="rId562"/>
    <hyperlink ref="AD566" r:id="rId563"/>
    <hyperlink ref="AD567" r:id="rId564"/>
    <hyperlink ref="AD568" r:id="rId565"/>
    <hyperlink ref="AD569" r:id="rId566"/>
    <hyperlink ref="AD570" r:id="rId567"/>
    <hyperlink ref="AD571" r:id="rId568"/>
    <hyperlink ref="AD572" r:id="rId569"/>
    <hyperlink ref="AD573" r:id="rId570"/>
    <hyperlink ref="AD574" r:id="rId571"/>
    <hyperlink ref="AD575" r:id="rId572"/>
    <hyperlink ref="AD576" r:id="rId573"/>
    <hyperlink ref="AD577" r:id="rId574"/>
    <hyperlink ref="AD578" r:id="rId575"/>
    <hyperlink ref="AD579" r:id="rId576"/>
    <hyperlink ref="AD580" r:id="rId577"/>
    <hyperlink ref="AD581" r:id="rId578"/>
    <hyperlink ref="AD582" r:id="rId579"/>
    <hyperlink ref="AD583" r:id="rId580"/>
    <hyperlink ref="AD584" r:id="rId581"/>
    <hyperlink ref="AD585" r:id="rId582"/>
    <hyperlink ref="AD586" r:id="rId583"/>
    <hyperlink ref="AD587" r:id="rId584"/>
    <hyperlink ref="AD588" r:id="rId585"/>
    <hyperlink ref="AD589" r:id="rId586"/>
    <hyperlink ref="AD590" r:id="rId587"/>
    <hyperlink ref="AD591" r:id="rId588"/>
    <hyperlink ref="AD592" r:id="rId589"/>
    <hyperlink ref="AD593" r:id="rId590"/>
    <hyperlink ref="AD594" r:id="rId591"/>
    <hyperlink ref="AD595" r:id="rId592"/>
    <hyperlink ref="AD596" r:id="rId593"/>
    <hyperlink ref="AD597" r:id="rId594"/>
    <hyperlink ref="AD598" r:id="rId595"/>
    <hyperlink ref="AD599" r:id="rId596"/>
    <hyperlink ref="AD600" r:id="rId597"/>
    <hyperlink ref="AD601" r:id="rId598"/>
    <hyperlink ref="AD602" r:id="rId599"/>
    <hyperlink ref="AD603" r:id="rId600"/>
    <hyperlink ref="AD604" r:id="rId601"/>
    <hyperlink ref="AD605" r:id="rId602"/>
    <hyperlink ref="AD606" r:id="rId603"/>
    <hyperlink ref="AD607" r:id="rId604"/>
    <hyperlink ref="AD608" r:id="rId605"/>
    <hyperlink ref="AD609" r:id="rId606"/>
    <hyperlink ref="AD610" r:id="rId607"/>
    <hyperlink ref="AD611" r:id="rId608"/>
    <hyperlink ref="AD612" r:id="rId609"/>
    <hyperlink ref="AD613" r:id="rId610"/>
    <hyperlink ref="AD614" r:id="rId611"/>
    <hyperlink ref="AD615" r:id="rId612"/>
    <hyperlink ref="AD616" r:id="rId613"/>
    <hyperlink ref="AD617" r:id="rId614"/>
    <hyperlink ref="AD618" r:id="rId615"/>
    <hyperlink ref="AD619" r:id="rId616"/>
    <hyperlink ref="AD620" r:id="rId617"/>
    <hyperlink ref="AD621" r:id="rId618"/>
    <hyperlink ref="AD622" r:id="rId619"/>
    <hyperlink ref="AD623" r:id="rId620"/>
    <hyperlink ref="AD624" r:id="rId621"/>
    <hyperlink ref="AD625" r:id="rId622"/>
    <hyperlink ref="AD626" r:id="rId623"/>
    <hyperlink ref="AD627" r:id="rId624"/>
    <hyperlink ref="AD628" r:id="rId625"/>
    <hyperlink ref="AD629" r:id="rId626"/>
    <hyperlink ref="AD630" r:id="rId627"/>
    <hyperlink ref="AD631" r:id="rId628"/>
    <hyperlink ref="AD632" r:id="rId629"/>
    <hyperlink ref="AD633" r:id="rId630"/>
    <hyperlink ref="AD634" r:id="rId631"/>
    <hyperlink ref="AD635" r:id="rId632"/>
    <hyperlink ref="AD636" r:id="rId633"/>
    <hyperlink ref="AD637" r:id="rId634"/>
    <hyperlink ref="AD638" r:id="rId635"/>
    <hyperlink ref="AD639" r:id="rId636"/>
    <hyperlink ref="AD640" r:id="rId637"/>
    <hyperlink ref="AD641" r:id="rId638"/>
    <hyperlink ref="AD642" r:id="rId639"/>
    <hyperlink ref="AD643" r:id="rId640"/>
    <hyperlink ref="AD644" r:id="rId641"/>
    <hyperlink ref="AD645" r:id="rId642"/>
    <hyperlink ref="AD646" r:id="rId643"/>
    <hyperlink ref="AD647" r:id="rId644"/>
    <hyperlink ref="AD648" r:id="rId645"/>
    <hyperlink ref="AD649" r:id="rId646"/>
    <hyperlink ref="AD650" r:id="rId647"/>
    <hyperlink ref="AD651" r:id="rId648"/>
    <hyperlink ref="AD652" r:id="rId649"/>
    <hyperlink ref="AD653" r:id="rId650"/>
    <hyperlink ref="AD654" r:id="rId651"/>
    <hyperlink ref="AD655" r:id="rId652"/>
    <hyperlink ref="AD656" r:id="rId653"/>
    <hyperlink ref="AD657" r:id="rId654"/>
    <hyperlink ref="AD658" r:id="rId655"/>
    <hyperlink ref="AD659" r:id="rId656"/>
    <hyperlink ref="AD660" r:id="rId657"/>
    <hyperlink ref="AD661" r:id="rId658"/>
    <hyperlink ref="AD662" r:id="rId659"/>
    <hyperlink ref="AD663" r:id="rId660"/>
    <hyperlink ref="AD664" r:id="rId661"/>
    <hyperlink ref="AD665" r:id="rId662"/>
    <hyperlink ref="AD666" r:id="rId663"/>
    <hyperlink ref="AD667" r:id="rId664"/>
    <hyperlink ref="AD668" r:id="rId665"/>
    <hyperlink ref="AD669" r:id="rId666"/>
    <hyperlink ref="AD670" r:id="rId667"/>
    <hyperlink ref="AD671" r:id="rId668"/>
    <hyperlink ref="AD672" r:id="rId669"/>
    <hyperlink ref="AD673" r:id="rId670"/>
    <hyperlink ref="AD674" r:id="rId671"/>
    <hyperlink ref="AD675" r:id="rId672"/>
    <hyperlink ref="AD676" r:id="rId673"/>
    <hyperlink ref="AD677" r:id="rId674"/>
    <hyperlink ref="AD678" r:id="rId675"/>
    <hyperlink ref="AD679" r:id="rId676"/>
    <hyperlink ref="AD680" r:id="rId677"/>
    <hyperlink ref="AD681" r:id="rId678"/>
    <hyperlink ref="AD682" r:id="rId679"/>
    <hyperlink ref="AD683" r:id="rId680"/>
    <hyperlink ref="AD684" r:id="rId681"/>
    <hyperlink ref="AD685" r:id="rId682"/>
    <hyperlink ref="AD686" r:id="rId683"/>
    <hyperlink ref="AD687" r:id="rId684"/>
    <hyperlink ref="AD688" r:id="rId685"/>
    <hyperlink ref="AD689" r:id="rId686"/>
    <hyperlink ref="AD690" r:id="rId687"/>
    <hyperlink ref="AD691" r:id="rId688"/>
    <hyperlink ref="AD692" r:id="rId689"/>
  </hyperlinks>
  <pageMargins left="0.7" right="0.7" top="0.75" bottom="0.75" header="0.3" footer="0.3"/>
  <pageSetup paperSize="9" orientation="portrait" verticalDpi="0" r:id="rId690"/>
</worksheet>
</file>

<file path=xl/worksheets/sheet2.xml><?xml version="1.0" encoding="utf-8"?>
<worksheet xmlns="http://schemas.openxmlformats.org/spreadsheetml/2006/main" xmlns:r="http://schemas.openxmlformats.org/officeDocument/2006/relationships">
  <sheetPr>
    <outlinePr summaryBelow="0" summaryRight="0"/>
  </sheetPr>
  <dimension ref="A1:AC2"/>
  <sheetViews>
    <sheetView workbookViewId="0"/>
  </sheetViews>
  <sheetFormatPr defaultColWidth="12.5703125" defaultRowHeight="15.75" customHeight="1"/>
  <sheetData>
    <row r="1" spans="1:29">
      <c r="A1" s="2" t="s">
        <v>4727</v>
      </c>
      <c r="B1" s="2" t="s">
        <v>4728</v>
      </c>
      <c r="C1" s="2" t="s">
        <v>4729</v>
      </c>
      <c r="D1" s="2" t="s">
        <v>4730</v>
      </c>
      <c r="E1" s="2" t="s">
        <v>4731</v>
      </c>
      <c r="F1" s="2" t="s">
        <v>4732</v>
      </c>
      <c r="G1" s="2" t="s">
        <v>4733</v>
      </c>
      <c r="H1" s="2" t="s">
        <v>4734</v>
      </c>
      <c r="I1" s="2" t="s">
        <v>4735</v>
      </c>
      <c r="J1" s="2" t="s">
        <v>4736</v>
      </c>
      <c r="K1" s="2" t="s">
        <v>4737</v>
      </c>
      <c r="L1" s="2" t="s">
        <v>4738</v>
      </c>
      <c r="M1" s="2" t="s">
        <v>4739</v>
      </c>
      <c r="N1" s="2" t="s">
        <v>4740</v>
      </c>
      <c r="O1" s="2" t="s">
        <v>4741</v>
      </c>
      <c r="P1" s="2" t="s">
        <v>4742</v>
      </c>
      <c r="Q1" s="2" t="s">
        <v>4743</v>
      </c>
      <c r="R1" s="2" t="s">
        <v>4744</v>
      </c>
      <c r="S1" s="2" t="s">
        <v>4745</v>
      </c>
      <c r="T1" s="2" t="s">
        <v>4746</v>
      </c>
      <c r="U1" s="2" t="s">
        <v>4747</v>
      </c>
      <c r="V1" s="2" t="s">
        <v>4748</v>
      </c>
      <c r="W1" s="2" t="s">
        <v>4749</v>
      </c>
      <c r="X1" s="2" t="s">
        <v>4750</v>
      </c>
      <c r="Y1" s="2" t="s">
        <v>4751</v>
      </c>
      <c r="Z1" s="2" t="s">
        <v>4752</v>
      </c>
      <c r="AA1" s="2" t="s">
        <v>4753</v>
      </c>
      <c r="AB1" s="2" t="s">
        <v>4754</v>
      </c>
      <c r="AC1" s="2" t="s">
        <v>4755</v>
      </c>
    </row>
    <row r="2" spans="1:29">
      <c r="A2" s="2" t="s">
        <v>4756</v>
      </c>
      <c r="B2" s="2" t="s">
        <v>4757</v>
      </c>
      <c r="C2" s="2" t="s">
        <v>4758</v>
      </c>
      <c r="D2" s="10">
        <v>767404342</v>
      </c>
      <c r="E2" s="10">
        <v>1</v>
      </c>
      <c r="F2" s="10">
        <v>2</v>
      </c>
      <c r="G2" s="2" t="s">
        <v>4759</v>
      </c>
      <c r="H2" s="2" t="s">
        <v>4760</v>
      </c>
      <c r="I2" s="2" t="s">
        <v>4760</v>
      </c>
      <c r="J2" s="2" t="s">
        <v>4761</v>
      </c>
      <c r="K2" s="2" t="s">
        <v>4762</v>
      </c>
      <c r="L2" s="2" t="s">
        <v>4762</v>
      </c>
      <c r="M2" s="2" t="s">
        <v>4763</v>
      </c>
      <c r="N2" s="2" t="b">
        <v>1</v>
      </c>
      <c r="O2" s="2" t="s">
        <v>4764</v>
      </c>
      <c r="P2" s="2" t="b">
        <v>0</v>
      </c>
      <c r="R2" s="2" t="b">
        <v>1</v>
      </c>
      <c r="S2" s="2" t="b">
        <v>1</v>
      </c>
      <c r="T2" s="2" t="s">
        <v>4765</v>
      </c>
      <c r="X2" s="2" t="b">
        <v>0</v>
      </c>
      <c r="Y2" s="2" t="s">
        <v>4766</v>
      </c>
      <c r="Z2" s="2" t="s">
        <v>4767</v>
      </c>
      <c r="AA2" s="2" t="b">
        <v>0</v>
      </c>
      <c r="AC2" s="2" t="s">
        <v>4768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Form Responses 1</vt:lpstr>
      <vt:lpstr>DO NOT DELETE - AutoCrat Job Se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pondhe sir</cp:lastModifiedBy>
  <dcterms:modified xsi:type="dcterms:W3CDTF">2023-06-12T14:53:25Z</dcterms:modified>
</cp:coreProperties>
</file>