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90" yWindow="525" windowWidth="19815" windowHeight="7365"/>
  </bookViews>
  <sheets>
    <sheet name="Form Responses 1" sheetId="1" r:id="rId1"/>
    <sheet name="DO NOT DELETE - AutoCrat Job Se" sheetId="2" state="hidden" r:id="rId2"/>
  </sheets>
  <calcPr calcId="125725"/>
</workbook>
</file>

<file path=xl/calcChain.xml><?xml version="1.0" encoding="utf-8"?>
<calcChain xmlns="http://schemas.openxmlformats.org/spreadsheetml/2006/main">
  <c r="AJ253" i="1"/>
  <c r="AJ252"/>
  <c r="AJ251"/>
  <c r="AJ250"/>
  <c r="AJ249"/>
  <c r="AJ248"/>
  <c r="AJ247"/>
  <c r="AJ246"/>
  <c r="AJ245"/>
  <c r="AJ244"/>
  <c r="AJ243"/>
  <c r="AJ242"/>
  <c r="AJ241"/>
  <c r="AJ240"/>
  <c r="AJ239"/>
  <c r="AJ238"/>
  <c r="AJ237"/>
  <c r="AJ236"/>
  <c r="AJ235"/>
  <c r="AJ234"/>
  <c r="AJ233"/>
  <c r="AJ232"/>
  <c r="AJ231"/>
  <c r="AJ230"/>
  <c r="AJ229"/>
  <c r="AJ228"/>
  <c r="AJ227"/>
  <c r="AJ226"/>
  <c r="AJ225"/>
  <c r="AJ224"/>
  <c r="AJ223"/>
  <c r="AJ222"/>
  <c r="AJ221"/>
  <c r="AJ220"/>
  <c r="AJ219"/>
  <c r="AJ218"/>
  <c r="AJ217"/>
  <c r="AJ216"/>
  <c r="AJ215"/>
  <c r="AJ214"/>
  <c r="AJ213"/>
  <c r="AJ212"/>
  <c r="AJ211"/>
  <c r="AJ210"/>
  <c r="AJ209"/>
  <c r="AJ208"/>
  <c r="AJ207"/>
  <c r="AJ206"/>
  <c r="AJ205"/>
  <c r="AJ204"/>
  <c r="AJ203"/>
  <c r="AJ202"/>
  <c r="AJ201"/>
  <c r="AJ200"/>
  <c r="AJ199"/>
  <c r="AJ198"/>
  <c r="AJ197"/>
  <c r="AJ196"/>
  <c r="AJ195"/>
  <c r="AJ194"/>
  <c r="AJ193"/>
  <c r="AJ192"/>
  <c r="AJ191"/>
  <c r="AJ190"/>
  <c r="AJ189"/>
  <c r="AJ188"/>
  <c r="AJ187"/>
  <c r="AJ186"/>
  <c r="AJ185"/>
  <c r="AJ184"/>
  <c r="AJ183"/>
  <c r="AJ182"/>
  <c r="AJ181"/>
  <c r="AJ180"/>
  <c r="AJ179"/>
  <c r="AJ178"/>
  <c r="AJ177"/>
  <c r="AJ176"/>
  <c r="AJ175"/>
  <c r="AJ174"/>
  <c r="AJ173"/>
  <c r="AJ172"/>
  <c r="AJ171"/>
  <c r="AJ170"/>
  <c r="AJ169"/>
  <c r="AJ168"/>
  <c r="AJ167"/>
  <c r="AJ166"/>
  <c r="AJ165"/>
  <c r="AJ164"/>
  <c r="AJ163"/>
  <c r="AJ162"/>
  <c r="AJ161"/>
  <c r="AJ160"/>
  <c r="AJ159"/>
  <c r="AJ158"/>
  <c r="AJ157"/>
  <c r="AJ156"/>
  <c r="AJ155"/>
  <c r="AJ154"/>
  <c r="AJ153"/>
  <c r="AJ152"/>
  <c r="AJ151"/>
  <c r="AJ150"/>
  <c r="AJ149"/>
  <c r="AJ148"/>
  <c r="AJ147"/>
  <c r="AJ146"/>
  <c r="AJ145"/>
  <c r="AJ144"/>
  <c r="AJ143"/>
  <c r="AJ142"/>
  <c r="AJ141"/>
  <c r="AJ140"/>
  <c r="AJ139"/>
  <c r="AJ138"/>
  <c r="AJ137"/>
  <c r="AJ136"/>
  <c r="AJ135"/>
  <c r="AJ134"/>
  <c r="AJ133"/>
  <c r="AJ132"/>
  <c r="AJ131"/>
  <c r="AJ130"/>
  <c r="AJ129"/>
  <c r="AJ128"/>
  <c r="AJ127"/>
  <c r="AJ126"/>
  <c r="AJ125"/>
  <c r="AJ124"/>
  <c r="AJ123"/>
  <c r="AJ122"/>
  <c r="AJ121"/>
  <c r="AJ120"/>
  <c r="AJ119"/>
  <c r="AJ118"/>
  <c r="AJ117"/>
  <c r="AJ116"/>
  <c r="AJ115"/>
  <c r="AJ114"/>
  <c r="AJ113"/>
  <c r="AJ112"/>
  <c r="AJ111"/>
  <c r="AJ110"/>
  <c r="AJ109"/>
  <c r="AJ108"/>
  <c r="AJ107"/>
  <c r="AJ106"/>
  <c r="AJ105"/>
  <c r="AJ104"/>
  <c r="AJ103"/>
  <c r="AJ102"/>
  <c r="AJ101"/>
  <c r="AJ100"/>
  <c r="AJ99"/>
  <c r="AJ98"/>
  <c r="AJ97"/>
  <c r="AJ96"/>
  <c r="AJ95"/>
  <c r="AJ94"/>
  <c r="AJ93"/>
  <c r="AJ92"/>
  <c r="AJ91"/>
  <c r="AJ90"/>
  <c r="AJ89"/>
  <c r="AJ88"/>
  <c r="AJ87"/>
  <c r="AJ86"/>
  <c r="AJ85"/>
  <c r="AJ84"/>
  <c r="AJ83"/>
  <c r="AJ82"/>
  <c r="AJ81"/>
  <c r="AJ80"/>
  <c r="AJ79"/>
  <c r="AJ78"/>
  <c r="AJ77"/>
  <c r="AJ76"/>
  <c r="AJ75"/>
  <c r="AJ74"/>
  <c r="AJ73"/>
  <c r="AJ72"/>
  <c r="AJ71"/>
  <c r="AJ70"/>
  <c r="AJ69"/>
  <c r="AJ68"/>
  <c r="AJ67"/>
  <c r="AJ66"/>
  <c r="AJ65"/>
  <c r="AJ64"/>
  <c r="AJ63"/>
  <c r="AJ62"/>
  <c r="AJ61"/>
  <c r="AJ60"/>
  <c r="AJ59"/>
  <c r="AJ58"/>
  <c r="AJ57"/>
  <c r="AJ56"/>
  <c r="AJ55"/>
  <c r="AJ54"/>
  <c r="AJ53"/>
  <c r="AJ52"/>
  <c r="AJ51"/>
  <c r="AJ50"/>
  <c r="AJ49"/>
  <c r="AJ48"/>
  <c r="AJ47"/>
  <c r="AJ46"/>
  <c r="AJ45"/>
  <c r="AJ44"/>
  <c r="AJ43"/>
  <c r="AJ42"/>
  <c r="AJ41"/>
  <c r="AJ40"/>
  <c r="AJ39"/>
  <c r="AJ38"/>
  <c r="AJ37"/>
  <c r="AJ36"/>
  <c r="AJ35"/>
  <c r="AJ34"/>
  <c r="AJ33"/>
  <c r="AJ32"/>
  <c r="AJ31"/>
  <c r="AJ30"/>
  <c r="AJ29"/>
  <c r="AJ28"/>
  <c r="AJ27"/>
  <c r="AJ26"/>
  <c r="AJ25"/>
  <c r="AJ24"/>
  <c r="AJ23"/>
  <c r="AJ22"/>
  <c r="AJ21"/>
  <c r="AJ20"/>
  <c r="AJ19"/>
  <c r="AJ18"/>
  <c r="AJ17"/>
  <c r="AJ16"/>
  <c r="AJ15"/>
  <c r="AJ14"/>
  <c r="AJ13"/>
  <c r="AJ12"/>
  <c r="AJ11"/>
  <c r="AJ10"/>
  <c r="AJ9"/>
  <c r="AJ8"/>
  <c r="AJ7"/>
  <c r="AJ6"/>
  <c r="AJ5"/>
  <c r="AJ4"/>
  <c r="AJ3"/>
</calcChain>
</file>

<file path=xl/sharedStrings.xml><?xml version="1.0" encoding="utf-8"?>
<sst xmlns="http://schemas.openxmlformats.org/spreadsheetml/2006/main" count="8356" uniqueCount="1742">
  <si>
    <t>Timestamp</t>
  </si>
  <si>
    <t>Email Address</t>
  </si>
  <si>
    <t>Score</t>
  </si>
  <si>
    <t xml:space="preserve">विद्यार्थ्याचे पूर्ण नाव </t>
  </si>
  <si>
    <t>शाळेचे पूर्ण नाव:</t>
  </si>
  <si>
    <t>तुमच्या जिल्ह्याचे नाव:</t>
  </si>
  <si>
    <t>इयत्ता</t>
  </si>
  <si>
    <t xml:space="preserve"> साधना साप्ताहिकाचे हीरकमहोत्सवी वर्ष कोणते ? </t>
  </si>
  <si>
    <t>साधना साप्ताहिकाच्या  बालकुमार दिवाळी अंकाचा रौप्य महोत्सवी अंक  ...... साली प्रकाशित होईल .</t>
  </si>
  <si>
    <t>टिली एकाएकी बेचैन झाली.कारण........</t>
  </si>
  <si>
    <t>त्सुनामीच्या लाटा..... मुळे तयार होतात.</t>
  </si>
  <si>
    <t>माहितीचे ज्ञानात रूपांतर कधी होते?</t>
  </si>
  <si>
    <t>रायनच्या जगण्याचे उद्दिष्ट पाणी व स्वच्छता कशामुळे झाले?</t>
  </si>
  <si>
    <t>ककेन्या जेव्हा जेव्हा गावी जायची. तेव्हा अस्वस्थ व्हायची. कारण....१. तिला तेथील लोकांची भीती वाटायची. २. तिच्या कुणा ना कुणा शेजार्‍यांच्या मुलीचं लग्न व्हायचं. ३. तिला तिथे करमत नसे. ४.मुलींची खत्ना व्हायची.</t>
  </si>
  <si>
    <t>ककेन्याच्या मते जग बदलाची सुरुवात...... पासून होते.</t>
  </si>
  <si>
    <t>विलियमच्या मनात पवनचक्की बनवण्याचे स्वप्न कसे रुजले?                 अ. गावातील वाचनालय. ब. विज्ञान विषयाची पुस्तके वाचून. क.उर्जेचा वापर हे पुस्तक वाचून. ड. यापैकी नाही.</t>
  </si>
  <si>
    <t>खालीलपैकी....... हा उर्जेलाच कामाला लावणारा मुलगा होय.</t>
  </si>
  <si>
    <t>शिझा शाहीदच्या मते स्वतःचे आयुष्य कायमचे बदलते अशा निर्णयाच्या प्रसंगी कोणाचे ऐकावे?</t>
  </si>
  <si>
    <t xml:space="preserve"> .............हा ज्ञानप्राप्तीचा सर्वोत्तम मार्ग होय.</t>
  </si>
  <si>
    <t>सुवर्णकमळ म्हणजे..... होय.</t>
  </si>
  <si>
    <t>योग्य प्रसंगावधान दाखविणाऱ्या धाडशी मुलांना राष्ट्रीय शौर्य पुरस्कार कोणाकडून दिला जातो?</t>
  </si>
  <si>
    <t>जंगलातून एकटी धावताना म्होन्बेनीला  भीती का वाटली नसावी?                      अ. तिला नाणी खूप आवडायची. ब.नाणी वर तिचे खूप प्रेम होते.  क. तिच्या आजीने तिला नागा भाषेतल्या लोककथा, परीकथा सांगितल्या होत्या. ड. यापेक्षा वेगळे.</t>
  </si>
  <si>
    <t>पहिला आसाम राज्य शौर्य पुरस्कार कोणाला प्रदान करण्यात आला?</t>
  </si>
  <si>
    <t>गुंजन शर्माला मोठेपणी काय बनायचे आहे?</t>
  </si>
  <si>
    <t>व्हर्च्युअल आयुष्यापेक्षा मला खरेखुरे अनुभव जास्त भावतात. हे उद्गार ....याचे आहेत.</t>
  </si>
  <si>
    <t>पाण्याच्या प्रेमात पडलेला मुलगा हा लेख कोणावर आधारित आहे?</t>
  </si>
  <si>
    <t>मॅसॅच्युसेस इन्स्टिट्यूट ऑफ टेक्नॉलॉजी जगभरातून दरवर्षी 80 हजार विद्यार्थ्यांची निवड कशासाठी करते?</t>
  </si>
  <si>
    <t>समय गोदीकाला.......अधिक आनंद झाला.</t>
  </si>
  <si>
    <t>केळीच्या पानात अन्न वाढणे हा..... इथल्या लोकांच्या सांस्कृतिक अभिमानाचा विषय आहे.</t>
  </si>
  <si>
    <t>लेट्स इनोव्हेट युथ ही चळवळ कोणी सुरू केली?</t>
  </si>
  <si>
    <t>प्रतिभाशाली माणसे कुठे जन्माला येतात?</t>
  </si>
  <si>
    <t>अरिस्टॉटल चे सिद्धांत कोणी चुकीचे ठरवले?                                     अ.रॉजर बेकन ब. गॅलिलिओ क. मार्कोनी ड.आर्थर यंग</t>
  </si>
  <si>
    <t xml:space="preserve">या उपक्रमाच्या संदर्भातील आपली मते, अभिप्राय, सूचना थोडक्यात लिहा. </t>
  </si>
  <si>
    <t>Merged Doc ID - वाचन संस्कार रुजवणूक प्रकल्प</t>
  </si>
  <si>
    <t>Merged Doc URL - वाचन संस्कार रुजवणूक प्रकल्प</t>
  </si>
  <si>
    <t>Link to merged Doc - वाचन संस्कार रुजवणूक प्रकल्प</t>
  </si>
  <si>
    <t>Document Merge Status - वाचन संस्कार रुजवणूक प्रकल्प</t>
  </si>
  <si>
    <t>kamalsheshraoraut@gmail.com</t>
  </si>
  <si>
    <t xml:space="preserve">Tanmay jitendra raut </t>
  </si>
  <si>
    <t xml:space="preserve">Bhart vidylaya buldana </t>
  </si>
  <si>
    <t xml:space="preserve">Buldana </t>
  </si>
  <si>
    <t>नववी</t>
  </si>
  <si>
    <t>२००५-२००६</t>
  </si>
  <si>
    <t>तिला समुद्राची भीती वाटत होती.</t>
  </si>
  <si>
    <t>प्रचंड भरती ओहोटी</t>
  </si>
  <si>
    <t>माहितीचा योग्य वेळी योग्य उपयोग करून</t>
  </si>
  <si>
    <t>आई-बाबांच्या संस्कारामुळे</t>
  </si>
  <si>
    <t>फक्त एक</t>
  </si>
  <si>
    <t>कुटुंब</t>
  </si>
  <si>
    <t>फक्त ड</t>
  </si>
  <si>
    <t>रायन हर्ल जॅक</t>
  </si>
  <si>
    <t>शिक्षकांचे</t>
  </si>
  <si>
    <t>शाळेत मनापासून शिकणे</t>
  </si>
  <si>
    <t>एक पारितोषिक</t>
  </si>
  <si>
    <t>इंडियन कौन्सिल फॉर चाइल्ड वेल्फेअर</t>
  </si>
  <si>
    <t>फक्त ब</t>
  </si>
  <si>
    <t>चित्रेश तथा</t>
  </si>
  <si>
    <t>इंजिनीयर</t>
  </si>
  <si>
    <t>किशन श्रीकांत</t>
  </si>
  <si>
    <t>ककेन्या नटाया</t>
  </si>
  <si>
    <t>विद्यार्थ्यांतील वैज्ञानिक वृत्तीला चालना देण्यासाठी.</t>
  </si>
  <si>
    <t>2 कोटी 90 लाख रुपयांचे बक्षीस मिळाल्याचा</t>
  </si>
  <si>
    <t>दक्षिण भारत</t>
  </si>
  <si>
    <t>समय गोदीका</t>
  </si>
  <si>
    <t>ज्ञानाची वाढ झालेल्या देशात</t>
  </si>
  <si>
    <t>फक्त ब क व ड</t>
  </si>
  <si>
    <t>मध्यम</t>
  </si>
  <si>
    <t>1x7qQufyL9UApnOiP7UWqDHqxon5tn689</t>
  </si>
  <si>
    <t>https://drive.google.com/file/d/1x7qQufyL9UApnOiP7UWqDHqxon5tn689/view?usp=drivesdk</t>
  </si>
  <si>
    <t>Document successfully created; Document successfully merged; PDF created; Emails Sent: [To: kamalsheshraoraut@gmail.com]; Run via form trigger as shindebhagwat1982@gmail.com; Timestamp: Jan 6 2021 7:36 AM</t>
  </si>
  <si>
    <t>Saritadighe8@gemail.com</t>
  </si>
  <si>
    <t>Dighe Sayali Ramanath</t>
  </si>
  <si>
    <t>New English School Telegaon</t>
  </si>
  <si>
    <t>Ahmednager</t>
  </si>
  <si>
    <t>सातवी</t>
  </si>
  <si>
    <t>तिला एकाकीपणा जाणवू लागला.</t>
  </si>
  <si>
    <t>आकाशातील चंद्र सूर्य</t>
  </si>
  <si>
    <t>माहितीचा खूप मोठा साठा करून</t>
  </si>
  <si>
    <t>दुष्काळामुळे</t>
  </si>
  <si>
    <t>स्वतः</t>
  </si>
  <si>
    <t>फक्त अ</t>
  </si>
  <si>
    <t>विलियम कामक्वांम्बा</t>
  </si>
  <si>
    <t>आई-वडिलांचे</t>
  </si>
  <si>
    <t>सोन्याचे कमळ</t>
  </si>
  <si>
    <t>म्होन्बेनी</t>
  </si>
  <si>
    <t>डॉक्टर</t>
  </si>
  <si>
    <t>टेनिथ आदित्य</t>
  </si>
  <si>
    <t>ब्रेक थ्रू जुनियर चॅलेंज 2018 जिंकल्याचा</t>
  </si>
  <si>
    <t>उत्तर भारत</t>
  </si>
  <si>
    <t>संशोधन प्रधान देशात</t>
  </si>
  <si>
    <t>उत्कृष्ट</t>
  </si>
  <si>
    <t>1HH0yVMtvKRiEMqAn-ExoJOK-a9dW_Fhv</t>
  </si>
  <si>
    <t>https://drive.google.com/file/d/1HH0yVMtvKRiEMqAn-ExoJOK-a9dW_Fhv/view?usp=drivesdk</t>
  </si>
  <si>
    <t>Document successfully created; Document successfully merged; PDF created; Emails Sent: [To: Saritadighe8@gemail.com]; Run via form trigger as shindebhagwat1982@gmail.com; Timestamp: Jan 6 2021 10:12 AM</t>
  </si>
  <si>
    <t>balasaheb@email.com</t>
  </si>
  <si>
    <t xml:space="preserve">Kadam Sairam Balasaheb </t>
  </si>
  <si>
    <t xml:space="preserve">Z.p.p.school jarewadi </t>
  </si>
  <si>
    <t xml:space="preserve">Beed </t>
  </si>
  <si>
    <t>२००७-२००८</t>
  </si>
  <si>
    <t>तिला करमेनासे झाले होते.</t>
  </si>
  <si>
    <t>प्रचंड वारा</t>
  </si>
  <si>
    <t>फक्त दोन</t>
  </si>
  <si>
    <t>फक्त अ ब व क</t>
  </si>
  <si>
    <t>इतरांच्या आयुष्याची स्वतःला जोडून घेणे</t>
  </si>
  <si>
    <t>महाराष्ट्र शासन</t>
  </si>
  <si>
    <t>विद्यार्थ्या तील संशोधनवृत्ती वाढवण्यासाठी.</t>
  </si>
  <si>
    <t>आपले स्वप्न पूर्ण झाल्याचा</t>
  </si>
  <si>
    <t>प्रगत देशात</t>
  </si>
  <si>
    <t>फक्त अ व ब</t>
  </si>
  <si>
    <t>चांगला</t>
  </si>
  <si>
    <t>1vWfLftdWBCTl4jYqv3aOSsx44f5MK9O5</t>
  </si>
  <si>
    <t>https://drive.google.com/file/d/1vWfLftdWBCTl4jYqv3aOSsx44f5MK9O5/view?usp=drivesdk</t>
  </si>
  <si>
    <t>Document successfully created; Document successfully merged; PDF created; Emails Sent: [To: balasaheb@email.com]; Run via form trigger as shindebhagwat1982@gmail.com; Timestamp: Jan 6 2021 10:37 AM</t>
  </si>
  <si>
    <t>vaibhavbedre442@gmail.com</t>
  </si>
  <si>
    <t>वैभव रामहरी बेदरे</t>
  </si>
  <si>
    <t>जिल्हा परिषद प्राथमिक शाळा जरेवाडी</t>
  </si>
  <si>
    <t>बीड</t>
  </si>
  <si>
    <t>तिला समुद्रात काहीतरी अस्वाभाविक घडत असल्याची जाणीव झाली.</t>
  </si>
  <si>
    <t>वॉटर केन संस्थेमुळे</t>
  </si>
  <si>
    <t>फक्त तीन</t>
  </si>
  <si>
    <t>पुस्तके वाचणे</t>
  </si>
  <si>
    <t>इंडियन कौन्सिल फॉर चाइल्ड डेव्हलपमेंट</t>
  </si>
  <si>
    <t>अ ब  व क</t>
  </si>
  <si>
    <t>गुंजन शर्मा</t>
  </si>
  <si>
    <t>चांगली शिक्षिका</t>
  </si>
  <si>
    <t>विज्ञानाचा प्रचार व प्रसार करण्यासाठी.</t>
  </si>
  <si>
    <t>आपल्यासह आपल्या शिक्षकांना आणि शाळेलाही बक्षीस मिळाल्याचा</t>
  </si>
  <si>
    <t>अल्बर्ट आईन्स्टाईन</t>
  </si>
  <si>
    <t>1h5msKgZMm_T4BkaasHuBjUFywotfd7hR</t>
  </si>
  <si>
    <t>https://drive.google.com/file/d/1h5msKgZMm_T4BkaasHuBjUFywotfd7hR/view?usp=drivesdk</t>
  </si>
  <si>
    <t>Document successfully created; Document successfully merged; PDF created; Emails Sent: [To: vaibhavbedre442@gmail.com]; Run via form trigger as shindebhagwat1982@gmail.com; Timestamp: Jan 6 2021 11:06 AM</t>
  </si>
  <si>
    <t>rohitkawane14@gmail.com</t>
  </si>
  <si>
    <t xml:space="preserve">Rohit prabhakar kawane </t>
  </si>
  <si>
    <t xml:space="preserve">Arts Science and commerce college of Rahuri </t>
  </si>
  <si>
    <t xml:space="preserve">Ahemdnager </t>
  </si>
  <si>
    <t>दहावी</t>
  </si>
  <si>
    <t>प्रेस्ट बाई मुळे</t>
  </si>
  <si>
    <t>फक्त दोन व चार</t>
  </si>
  <si>
    <t>भारत सरकार</t>
  </si>
  <si>
    <t>पूर्व भारत</t>
  </si>
  <si>
    <t>रायन हर्ल जाक</t>
  </si>
  <si>
    <t>फक्त क</t>
  </si>
  <si>
    <t>1FbcC_TfCpFfrHD_UtbKFdBYU3nj0KPUN</t>
  </si>
  <si>
    <t>https://drive.google.com/file/d/1FbcC_TfCpFfrHD_UtbKFdBYU3nj0KPUN/view?usp=drivesdk</t>
  </si>
  <si>
    <t>Document successfully created; Document successfully merged; PDF created; Emails Sent: [To: rohitkawane14@gmail.com]; Run via form trigger as shindebhagwat1982@gmail.com; Timestamp: Jan 6 2021 8:30 PM</t>
  </si>
  <si>
    <t>Sambhajichavan97@gmail.com</t>
  </si>
  <si>
    <t xml:space="preserve">Pratiksha sambhaji chavan </t>
  </si>
  <si>
    <t xml:space="preserve">Zp primary school jarewadi </t>
  </si>
  <si>
    <t>Beed</t>
  </si>
  <si>
    <t>आठवी</t>
  </si>
  <si>
    <t>२००६-२००७</t>
  </si>
  <si>
    <t>माहितीचे पाठांतर करून</t>
  </si>
  <si>
    <t>शालेय व महाविद्यालयीन शिक्षण यशस्वीरित्या पूर्ण करणे</t>
  </si>
  <si>
    <t>विद्यार्थ्यांनी आपल्या कल्पनाशक्तीला विज्ञानाची जोड देत उद्योजक होण्यासाठी</t>
  </si>
  <si>
    <t>ईशान्य भारत</t>
  </si>
  <si>
    <t>1-sBC8jITXF92AY5Mc7Zw-3CayQ3NeiV5</t>
  </si>
  <si>
    <t>https://drive.google.com/file/d/1-sBC8jITXF92AY5Mc7Zw-3CayQ3NeiV5/view?usp=drivesdk</t>
  </si>
  <si>
    <t>Document successfully created; Document successfully merged; PDF created; Emails Sent: [To: Sambhajichavan97@gmail.com]; Run via form trigger as shindebhagwat1982@gmail.com; Timestamp: Jan 6 2021 9:21 PM</t>
  </si>
  <si>
    <t>anitasanap01020303@gmail.com</t>
  </si>
  <si>
    <t>Lakhan Jaysing Sanap</t>
  </si>
  <si>
    <t>Zpp School Jarewadi</t>
  </si>
  <si>
    <t>समुद्रतळाशी होणारा प्रचंड भूकंप</t>
  </si>
  <si>
    <t>1itlkJeciM3pS-r4dDiCGEV1aaJZz30gR</t>
  </si>
  <si>
    <t>https://drive.google.com/file/d/1itlkJeciM3pS-r4dDiCGEV1aaJZz30gR/view?usp=drivesdk</t>
  </si>
  <si>
    <t>Document successfully created; Document successfully merged; PDF created; Emails Sent: [To: anitasanap01020303@gmail.com]; Run via form trigger as shindebhagwat1982@gmail.com; Timestamp: Jan 6 2021 10:24 PM</t>
  </si>
  <si>
    <t>narendrabhosale2017@gmail.com</t>
  </si>
  <si>
    <t xml:space="preserve">Bhosale Narendra Vijay </t>
  </si>
  <si>
    <t>Shree shivaji vidhya mandir chakan</t>
  </si>
  <si>
    <t xml:space="preserve">Pune </t>
  </si>
  <si>
    <t>1W27bnDYRLzsyb6AQD0ZeYi_-3gts9V8Q</t>
  </si>
  <si>
    <t>https://drive.google.com/file/d/1W27bnDYRLzsyb6AQD0ZeYi_-3gts9V8Q/view?usp=drivesdk</t>
  </si>
  <si>
    <t>Document successfully created; Document successfully merged; PDF created; Emails Sent: [To: narendrabhosale2017@gmail.com]; Run via form trigger as shindebhagwat1982@gmail.com; Timestamp: Jan 7 2021 3:05 AM</t>
  </si>
  <si>
    <t>nishachaudhari5494@gmail.com</t>
  </si>
  <si>
    <t xml:space="preserve">nishachaudhari5494@gmail.com </t>
  </si>
  <si>
    <t>देश</t>
  </si>
  <si>
    <t>उत्तम कलेक्टर</t>
  </si>
  <si>
    <t>1Og23WfZH3DHwd4t5muXoJPWY78VSdty9</t>
  </si>
  <si>
    <t>https://drive.google.com/file/d/1Og23WfZH3DHwd4t5muXoJPWY78VSdty9/view?usp=drivesdk</t>
  </si>
  <si>
    <t>Document successfully created; Document successfully merged; PDF created; Emails Sent: [To: nishachaudhari5494@gmail.com]; Run via form trigger as shindebhagwat1982@gmail.com; Timestamp: Jan 7 2021 6:46 AM</t>
  </si>
  <si>
    <t>ssonune2020@gmail.com</t>
  </si>
  <si>
    <t>Kartik  Rameshwar Iname</t>
  </si>
  <si>
    <t>Bharat vidyalaya , buldana</t>
  </si>
  <si>
    <t>Buldana</t>
  </si>
  <si>
    <t>विलियम</t>
  </si>
  <si>
    <t>मनाचे</t>
  </si>
  <si>
    <t>तरुण गोगोई</t>
  </si>
  <si>
    <t>1aC8fVZiCN35gfEc1xODpHLd-xBMse2Kx</t>
  </si>
  <si>
    <t>https://drive.google.com/file/d/1aC8fVZiCN35gfEc1xODpHLd-xBMse2Kx/view?usp=drivesdk</t>
  </si>
  <si>
    <t>Document successfully created; Document successfully merged; PDF created; Emails Sent: [To: ssonune2020@gmail.com]; Run via form trigger as shindebhagwat1982@gmail.com; Timestamp: Jan 7 2021 7:06 AM</t>
  </si>
  <si>
    <t>rekhatitame5@gmail.com</t>
  </si>
  <si>
    <t>Titame pranjali dharmanath</t>
  </si>
  <si>
    <t>New English school Nimbral</t>
  </si>
  <si>
    <t>A.nagar</t>
  </si>
  <si>
    <t>1zH_bvsZNfPZtr-oAm5bwVBN6tDpxx13u</t>
  </si>
  <si>
    <t>https://drive.google.com/file/d/1zH_bvsZNfPZtr-oAm5bwVBN6tDpxx13u/view?usp=drivesdk</t>
  </si>
  <si>
    <t>Document successfully created; Document successfully merged; PDF created; Emails Sent: [To: rekhatitame5@gmail.com]; Run via form trigger as shindebhagwat1982@gmail.com; Timestamp: Jan 7 2021 8:32 AM</t>
  </si>
  <si>
    <t>vikrmmadam@gmail.com</t>
  </si>
  <si>
    <t>Kanchan</t>
  </si>
  <si>
    <t>shri hutama devaraw vidyalay piplaner</t>
  </si>
  <si>
    <t>२००८-२००९</t>
  </si>
  <si>
    <t>समाज</t>
  </si>
  <si>
    <t>1MTfn0hF4gFkmV8MgelPLWzJyNfobwLun</t>
  </si>
  <si>
    <t>https://drive.google.com/file/d/1MTfn0hF4gFkmV8MgelPLWzJyNfobwLun/view?usp=drivesdk</t>
  </si>
  <si>
    <t>Document successfully created; Document successfully merged; PDF created; Emails Sent: [To: vikrmmadam@gmail.com]; Run via form trigger as shindebhagwat1982@gmail.com; Timestamp: Jan 7 2021 8:32 AM</t>
  </si>
  <si>
    <t>bharatdhumal80@gmail.com</t>
  </si>
  <si>
    <t>Sayali Bharat Dhumal</t>
  </si>
  <si>
    <t>Z P P s Jarewadi</t>
  </si>
  <si>
    <t>सहावी</t>
  </si>
  <si>
    <t>1jwIdKM_5-EKUMYkpjmIfnh1XX5igPUt1</t>
  </si>
  <si>
    <t>https://drive.google.com/file/d/1jwIdKM_5-EKUMYkpjmIfnh1XX5igPUt1/view?usp=drivesdk</t>
  </si>
  <si>
    <t>Document successfully created; Document successfully merged; PDF created; Emails Sent: [To: bharatdhumal80@gmail.com]; Run via form trigger as shindebhagwat1982@gmail.com; Timestamp: Jan 7 2021 9:00 AM</t>
  </si>
  <si>
    <t>anispathan210@gmail.com</t>
  </si>
  <si>
    <t xml:space="preserve">Amin anis Pathan </t>
  </si>
  <si>
    <t xml:space="preserve">Mahatma Gandhi school </t>
  </si>
  <si>
    <t>स्वतःचे व मित्रांचे</t>
  </si>
  <si>
    <t>1_09t2SxpJKDoiSXW3xFroQUj4EYq_Jfc</t>
  </si>
  <si>
    <t>https://drive.google.com/file/d/1_09t2SxpJKDoiSXW3xFroQUj4EYq_Jfc/view?usp=drivesdk</t>
  </si>
  <si>
    <t>Document successfully created; Document successfully merged; PDF created; Emails Sent: [To: anispathan210@gmail.com]; Run via form trigger as shindebhagwat1982@gmail.com; Timestamp: Jan 7 2021 11:31 AM</t>
  </si>
  <si>
    <t>rutujamaghade2001@gmail.com</t>
  </si>
  <si>
    <t>Shreya Vasant maghade</t>
  </si>
  <si>
    <t>Bharat vidhayalaya buldana</t>
  </si>
  <si>
    <t>1xznTHJiaIMM2q97mj0cBs4xDiXzitKLK</t>
  </si>
  <si>
    <t>https://drive.google.com/file/d/1xznTHJiaIMM2q97mj0cBs4xDiXzitKLK/view?usp=drivesdk</t>
  </si>
  <si>
    <t>Document successfully created; Document successfully merged; PDF created; Emails Sent: [To: rutujamaghade2001@gmail.com]; Run via form trigger as shindebhagwat1982@gmail.com; Timestamp: Jan 8 2021 3:17 AM</t>
  </si>
  <si>
    <t>parthjaybhaye6@gmail.com</t>
  </si>
  <si>
    <t>Parth Sanjay Jaybhaye</t>
  </si>
  <si>
    <t>ZPP School Jarewadi</t>
  </si>
  <si>
    <t>1vyEykd_WTj8Pa5BKSDmUTLnz2dTpjFPL</t>
  </si>
  <si>
    <t>https://drive.google.com/file/d/1vyEykd_WTj8Pa5BKSDmUTLnz2dTpjFPL/view?usp=drivesdk</t>
  </si>
  <si>
    <t>Document successfully created; Document successfully merged; PDF created; Emails Sent: [To: parthjaybhaye6@gmail.com]; Run via form trigger as shindebhagwat1982@gmail.com; Timestamp: Jan 8 2021 9:11 PM</t>
  </si>
  <si>
    <t>narayantekale@56.com</t>
  </si>
  <si>
    <t xml:space="preserve">Mayuri </t>
  </si>
  <si>
    <t>Aided  hig school</t>
  </si>
  <si>
    <t>1E2GIqC8e9xnJq7zH93ZGaFJ1kaWb9hSJ</t>
  </si>
  <si>
    <t>https://drive.google.com/file/d/1E2GIqC8e9xnJq7zH93ZGaFJ1kaWb9hSJ/view?usp=drivesdk</t>
  </si>
  <si>
    <t>Document successfully created; Document successfully merged; PDF created; Emails Sent: [To: narayantekale@56.com]; Run via form trigger as shindebhagwat1982@gmail.com; Timestamp: Jan 9 2021 4:19 AM</t>
  </si>
  <si>
    <t>jadhavsampat152@gmail.com</t>
  </si>
  <si>
    <t>Shubham Sampat Jadhav</t>
  </si>
  <si>
    <t>Dada patil shelake madhyamik vidyalay nimagaon ghana</t>
  </si>
  <si>
    <t>Ahemdnagar</t>
  </si>
  <si>
    <t>1-5yMEYualV4ZmMku7M8NIaO2tb-W10ym</t>
  </si>
  <si>
    <t>https://drive.google.com/file/d/1-5yMEYualV4ZmMku7M8NIaO2tb-W10ym/view?usp=drivesdk</t>
  </si>
  <si>
    <t>Document successfully created; Document successfully merged; PDF created; Emails Sent: [To: jadhavsampat152@gmail.com]; Run via form trigger as shindebhagwat1982@gmail.com; Timestamp: Jan 9 2021 9:05 AM</t>
  </si>
  <si>
    <t>sanikaabhale2005@g-mail.com</t>
  </si>
  <si>
    <t>Abhala sanika</t>
  </si>
  <si>
    <t>New english school nimbral</t>
  </si>
  <si>
    <t>A. Nagar</t>
  </si>
  <si>
    <t>1OK0t68XS2EFdIpvjY6BF_l4hRCD5Qn0I</t>
  </si>
  <si>
    <t>https://drive.google.com/file/d/1OK0t68XS2EFdIpvjY6BF_l4hRCD5Qn0I/view?usp=drivesdk</t>
  </si>
  <si>
    <t>Document successfully created; Document successfully merged; PDF created; Emails Sent: [To: sanikaabhale2005@g-mail.com]; Run via form trigger as shindebhagwat1982@gmail.com; Timestamp: Jan 9 2021 9:08 AM</t>
  </si>
  <si>
    <t>patolenitin362@gamil.com</t>
  </si>
  <si>
    <t>Nitin patole</t>
  </si>
  <si>
    <t>Mahatma jyotiba phule varvandi</t>
  </si>
  <si>
    <t>A nagar</t>
  </si>
  <si>
    <t>1qgCheMm5YBx1HFrFVYKouB-WtaCIMIK-</t>
  </si>
  <si>
    <t>https://drive.google.com/file/d/1qgCheMm5YBx1HFrFVYKouB-WtaCIMIK-/view?usp=drivesdk</t>
  </si>
  <si>
    <t>Document successfully created; Document successfully merged; PDF created; Emails Sent: [To: patolenitin362@gamil.com]; Run via form trigger as shindebhagwat1982@gmail.com; Timestamp: Jan 10 2021 4:58 AM</t>
  </si>
  <si>
    <t>nikitasatpute321@gmail.com</t>
  </si>
  <si>
    <t>Sahil Dinkar satpute</t>
  </si>
  <si>
    <t>shukleshwar Vidyalay sukewadi</t>
  </si>
  <si>
    <t>Ahmednagar</t>
  </si>
  <si>
    <t>1qqv7wbmWX3NYL7IYrBTvA9IN-ZtMYNnT</t>
  </si>
  <si>
    <t>https://drive.google.com/file/d/1qqv7wbmWX3NYL7IYrBTvA9IN-ZtMYNnT/view?usp=drivesdk</t>
  </si>
  <si>
    <t>Document successfully created; Document successfully merged; PDF created; Emails Sent: [To: nikitasatpute321@gmail.com]; Run via form trigger as shindebhagwat1982@gmail.com; Timestamp: Jan 10 2021 8:11 AM</t>
  </si>
  <si>
    <t>svmalvar@2016gmail.com</t>
  </si>
  <si>
    <t>Mayuri siddharth malvar</t>
  </si>
  <si>
    <t>Shri shhtrapati  shivaji vidayalaya chincholi gurav</t>
  </si>
  <si>
    <t>Ahamadanagar</t>
  </si>
  <si>
    <t>1rH5BbzctsDidlxVp6ZOV3hfnoEIySdwi</t>
  </si>
  <si>
    <t>https://drive.google.com/file/d/1rH5BbzctsDidlxVp6ZOV3hfnoEIySdwi/view?usp=drivesdk</t>
  </si>
  <si>
    <t>Document successfully created; Document successfully merged; PDF created; Emails Sent: [To: svmalvar@2016gmail.com]; Run via form trigger as shindebhagwat1982@gmail.com; Timestamp: Jan 12 2021 9:25 PM</t>
  </si>
  <si>
    <t>monikapandhare80409@gmail.com</t>
  </si>
  <si>
    <t>Pranita Balu Rupnar</t>
  </si>
  <si>
    <t>Dada patil Shelke madhymic vidyalay nimgaon ghana</t>
  </si>
  <si>
    <t>Ahmadnagar</t>
  </si>
  <si>
    <t>1q1tnltlml8EbdnnGDPX-65cbvxEZfoi0</t>
  </si>
  <si>
    <t>https://drive.google.com/file/d/1q1tnltlml8EbdnnGDPX-65cbvxEZfoi0/view?usp=drivesdk</t>
  </si>
  <si>
    <t>Document successfully created; Document successfully merged; PDF created; Emails Sent: [To: monikapandhare80409@gmail.com]; Run via form trigger as shindebhagwat1982@gmail.com; Timestamp: Jan 12 2021 9:53 PM</t>
  </si>
  <si>
    <t>vaishalimahalemahale@gmail.com</t>
  </si>
  <si>
    <t>Sakshi Rajendra Mahale</t>
  </si>
  <si>
    <t>Shri chh shivaji vidyalay Wadala mahadev</t>
  </si>
  <si>
    <t>सोने आणि कमळ</t>
  </si>
  <si>
    <t>1k3awEKy__UGJsibrqWpO1gMDbfZllFc8</t>
  </si>
  <si>
    <t>https://drive.google.com/file/d/1k3awEKy__UGJsibrqWpO1gMDbfZllFc8/view?usp=drivesdk</t>
  </si>
  <si>
    <t>Document successfully created; Document successfully merged; PDF created; Emails Sent: [To: vaishalimahalemahale@gmail.com]; Run via form trigger as shindebhagwat1982@gmail.com; Timestamp: Jan 13 2021 2:49 AM</t>
  </si>
  <si>
    <t>ramranjankar@gmail.com</t>
  </si>
  <si>
    <t>Ram Bibhishan Ranjankar</t>
  </si>
  <si>
    <t>Swami vivekand vidhya mandir,kaij</t>
  </si>
  <si>
    <t>माहितीवर प्रक्रिया करून</t>
  </si>
  <si>
    <t>सोन कमळ</t>
  </si>
  <si>
    <t>उद्योग प्रधान देशात</t>
  </si>
  <si>
    <t>1ElzXrIEXI2oOqY-ARIaBvqxsudHTTTj_</t>
  </si>
  <si>
    <t>https://drive.google.com/file/d/1ElzXrIEXI2oOqY-ARIaBvqxsudHTTTj_/view?usp=drivesdk</t>
  </si>
  <si>
    <t>Document successfully created; Document successfully merged; PDF created; Emails Sent: [To: ramranjankar@gmail.com]; Run via form trigger as shindebhagwat1982@gmail.com; Timestamp: Jan 15 2021 2:30 AM</t>
  </si>
  <si>
    <t>shantanuchate456@gmail.com</t>
  </si>
  <si>
    <t>Shantanu shrikrishna Chate</t>
  </si>
  <si>
    <t>Swime</t>
  </si>
  <si>
    <t>12hdb2v72zEee1tsr34zHvsliHhP-IJrb</t>
  </si>
  <si>
    <t>https://drive.google.com/file/d/12hdb2v72zEee1tsr34zHvsliHhP-IJrb/view?usp=drivesdk</t>
  </si>
  <si>
    <t>Document successfully created; Document successfully merged; PDF created; Emails Sent: [To: shantanuchate456@gmail.com]; Run via form trigger as shindebhagwat1982@gmail.com; Timestamp: Jan 15 2021 2:53 AM</t>
  </si>
  <si>
    <t>rajeshchole26@gmail.com</t>
  </si>
  <si>
    <t>Namrata Rajendra Chole</t>
  </si>
  <si>
    <t>Swami Vivekanand secondary school kaij</t>
  </si>
  <si>
    <t>1iaaC6XXvmp_lpUf0nvODGzob1ZlMEj0u</t>
  </si>
  <si>
    <t>https://drive.google.com/file/d/1iaaC6XXvmp_lpUf0nvODGzob1ZlMEj0u/view?usp=drivesdk</t>
  </si>
  <si>
    <t>Document successfully created; Document successfully merged; PDF created; Emails Sent: [To: rajeshchole26@gmail.com]; Run via form trigger as shindebhagwat1982@gmail.com; Timestamp: Jan 15 2021 3:23 AM</t>
  </si>
  <si>
    <t>sangeetagavali4@gmail.com</t>
  </si>
  <si>
    <t>प्राजक्ता नवनाथ सोनवणे</t>
  </si>
  <si>
    <t>छत्रपती शिवाजी विद्यालय गणोरे</t>
  </si>
  <si>
    <t>अहमदनगर</t>
  </si>
  <si>
    <t>1fIZqk6EbVLIxVBXB_FlPHUeD0atWG0cr</t>
  </si>
  <si>
    <t>https://drive.google.com/file/d/1fIZqk6EbVLIxVBXB_FlPHUeD0atWG0cr/view?usp=drivesdk</t>
  </si>
  <si>
    <t>Document successfully created; Document successfully merged; PDF created; Emails Sent: [To: sangeetagavali4@gmail.com]; Run via form trigger as shindebhagwat1982@gmail.com; Timestamp: Jan 15 2021 3:39 AM</t>
  </si>
  <si>
    <t>abhijeet16bhosale@gmail.com</t>
  </si>
  <si>
    <t xml:space="preserve">Abhijeet digamber bhosale </t>
  </si>
  <si>
    <t xml:space="preserve">Swami vivekananda vidhya mandir kaij </t>
  </si>
  <si>
    <t>1M5WJFQefyfkG7Gcnw5EBa6GvDcnEh40D</t>
  </si>
  <si>
    <t>https://drive.google.com/file/d/1M5WJFQefyfkG7Gcnw5EBa6GvDcnEh40D/view?usp=drivesdk</t>
  </si>
  <si>
    <t>Document successfully created; Document successfully merged; PDF created; Emails Sent: [To: abhijeet16bhosale@gmail.com]; Run via form trigger as shindebhagwat1982@gmail.com; Timestamp: Jan 15 2021 3:53 AM</t>
  </si>
  <si>
    <t>shubhamkedara@gmail.com</t>
  </si>
  <si>
    <t>Shubhangi sukhdev kedar</t>
  </si>
  <si>
    <t>Swami Vivekananda Vidya mandir kaij</t>
  </si>
  <si>
    <t>199jGXqEkebnC2McTj2sf9qjsgjIMKV5n</t>
  </si>
  <si>
    <t>https://drive.google.com/file/d/199jGXqEkebnC2McTj2sf9qjsgjIMKV5n/view?usp=drivesdk</t>
  </si>
  <si>
    <t>Document successfully created; Document successfully merged; PDF created; Emails Sent: [To: shubhamkedara@gmail.com]; Run via form trigger as shindebhagwat1982@gmail.com; Timestamp: Jan 15 2021 4:16 AM</t>
  </si>
  <si>
    <t>tormalaniket@gmail.com</t>
  </si>
  <si>
    <t>Siddhi suresh wakchaure</t>
  </si>
  <si>
    <t>Z p p school kalas ll</t>
  </si>
  <si>
    <t>Ahmdnagar</t>
  </si>
  <si>
    <t>1n8R7OIU4hi62SccErAqBB5aQujLqURuQ</t>
  </si>
  <si>
    <t>https://drive.google.com/file/d/1n8R7OIU4hi62SccErAqBB5aQujLqURuQ/view?usp=drivesdk</t>
  </si>
  <si>
    <t>Document successfully created; Document successfully merged; PDF created; Emails Sent: [To: tormalaniket@gmail.com]; Run via form trigger as shindebhagwat1982@gmail.com; Timestamp: Jan 15 2021 4:35 AM</t>
  </si>
  <si>
    <t>sonalisachingaikwad@gmail.com</t>
  </si>
  <si>
    <t xml:space="preserve">Lokesh Gaikwad </t>
  </si>
  <si>
    <t xml:space="preserve">Sahydri prathmik vida Mandir sangamner </t>
  </si>
  <si>
    <t xml:space="preserve">Ahmednagar </t>
  </si>
  <si>
    <t>1gBvOsrR8JT3zK-lzm_9Nn48RBEnRoFXC</t>
  </si>
  <si>
    <t>https://drive.google.com/file/d/1gBvOsrR8JT3zK-lzm_9Nn48RBEnRoFXC/view?usp=drivesdk</t>
  </si>
  <si>
    <t>Document successfully created; Document successfully merged; PDF created; Emails Sent: [To: sonalisachingaikwad@gmail.com]; Run via form trigger as shindebhagwat1982@gmail.com; Timestamp: Jan 15 2021 4:36 AM</t>
  </si>
  <si>
    <t>l_narendra2001@yahoo.com</t>
  </si>
  <si>
    <t>मैत्री नरेंद्र लांजेवार</t>
  </si>
  <si>
    <t>भारत विद्यालय बुलडाणा</t>
  </si>
  <si>
    <t>बुलडाणा</t>
  </si>
  <si>
    <t>16mkbyX3lJV-EeTb6S72RpdS9yyHHGVyL</t>
  </si>
  <si>
    <t>https://drive.google.com/file/d/16mkbyX3lJV-EeTb6S72RpdS9yyHHGVyL/view?usp=drivesdk</t>
  </si>
  <si>
    <t>Document successfully created; Document successfully merged; PDF created; Emails Sent: [To: l_narendra2001@yahoo.com]; Run via form trigger as shindebhagwat1982@gmail.com; Timestamp: Jan 15 2021 4:54 AM</t>
  </si>
  <si>
    <t>mbswami9822@gmail.com</t>
  </si>
  <si>
    <t>अभिषेक स्वामी</t>
  </si>
  <si>
    <t xml:space="preserve">स्वामी विवेकानंद विद्या मंदिर केज </t>
  </si>
  <si>
    <t xml:space="preserve">बीड </t>
  </si>
  <si>
    <t>1ue6RDAI4vvABtUnND1NDF2QDWnxTrWTg</t>
  </si>
  <si>
    <t>https://drive.google.com/file/d/1ue6RDAI4vvABtUnND1NDF2QDWnxTrWTg/view?usp=drivesdk</t>
  </si>
  <si>
    <t>Document successfully created; Document successfully merged; PDF created; Emails Sent: [To: mbswami9822@gmail.com]; Run via form trigger as shindebhagwat1982@gmail.com; Timestamp: Jan 15 2021 7:17 AM</t>
  </si>
  <si>
    <t>Sagartambekar@www.com</t>
  </si>
  <si>
    <t>Radhika sagar Tambekar</t>
  </si>
  <si>
    <t>Hanmamtwadi highschool hanmantwadi</t>
  </si>
  <si>
    <t>Kolhapur</t>
  </si>
  <si>
    <t>1YK7h3wjQn_wOnNPSpcs_10DE0qZZzC36</t>
  </si>
  <si>
    <t>https://drive.google.com/file/d/1YK7h3wjQn_wOnNPSpcs_10DE0qZZzC36/view?usp=drivesdk</t>
  </si>
  <si>
    <t>Document successfully created; Document successfully merged; PDF created; Emails Sent: [To: Sagartambekar@www.com]; Run via form trigger as shindebhagwat1982@gmail.com; Timestamp: Jan 15 2021 8:39 AM</t>
  </si>
  <si>
    <t>pinjareranveer@gmail.com</t>
  </si>
  <si>
    <t>Ranveer mansing pinjare</t>
  </si>
  <si>
    <t>हाणमंतवाडी हायस्कूल हाणमंतवाडी</t>
  </si>
  <si>
    <t>1b_zDl_R_8ESwpauicSqNxgOL-VR58PEb</t>
  </si>
  <si>
    <t>https://drive.google.com/file/d/1b_zDl_R_8ESwpauicSqNxgOL-VR58PEb/view?usp=drivesdk</t>
  </si>
  <si>
    <t>Document successfully created; Document successfully merged; PDF created; Emails Sent: [To: pinjareranveer@gmail.com]; Run via form trigger as shindebhagwat1982@gmail.com; Timestamp: Jan 15 2021 10:11 AM</t>
  </si>
  <si>
    <t>jream.maycon@usweek.net</t>
  </si>
  <si>
    <t>pawan wagh op</t>
  </si>
  <si>
    <t>swami shala ahe</t>
  </si>
  <si>
    <t>beed</t>
  </si>
  <si>
    <t>निकृष्ट</t>
  </si>
  <si>
    <t>1Hgw1m-4GuQrpqySgVBG2DfT7spxNLPpz</t>
  </si>
  <si>
    <t>https://drive.google.com/file/d/1Hgw1m-4GuQrpqySgVBG2DfT7spxNLPpz/view?usp=drivesdk</t>
  </si>
  <si>
    <t>Document successfully created; Document successfully merged; PDF created; Emails Sent: [To: jream.maycon@usweek.net]; Run via form trigger as shindebhagwat1982@gmail.com; Timestamp: Jan 15 2021 11:21 AM</t>
  </si>
  <si>
    <t>rameshchoure82@gmail.com</t>
  </si>
  <si>
    <t xml:space="preserve">  Ritesh  Ramesh  Choure</t>
  </si>
  <si>
    <t>swami  vivekanand  vidhya  mandhir  kaij</t>
  </si>
  <si>
    <t>14zfpE0pf4dRNBmYp57Rg_cgysHg5M2CQ</t>
  </si>
  <si>
    <t>https://drive.google.com/file/d/14zfpE0pf4dRNBmYp57Rg_cgysHg5M2CQ/view?usp=drivesdk</t>
  </si>
  <si>
    <t>Document successfully created; Document successfully merged; PDF created; Emails Sent: [To: rameshchoure82@gmail.com]; Run via form trigger as shindebhagwat1982@gmail.com; Timestamp: Jan 15 2021 10:18 PM</t>
  </si>
  <si>
    <t>dk.dsk.dattatraya@gmail.com</t>
  </si>
  <si>
    <t>Dattatraya shahurao kulkarni</t>
  </si>
  <si>
    <t>S. V. V. M. Kaij</t>
  </si>
  <si>
    <t>1u6QIJF-bxppFi8Chlaw9b8d8mOB1yICN</t>
  </si>
  <si>
    <t>https://drive.google.com/file/d/1u6QIJF-bxppFi8Chlaw9b8d8mOB1yICN/view?usp=drivesdk</t>
  </si>
  <si>
    <t>Document successfully created; Document successfully merged; PDF created; Emails Sent: [To: dk.dsk.dattatraya@gmail.com]; Run via form trigger as shindebhagwat1982@gmail.com; Timestamp: Jan 16 2021 2:39 AM</t>
  </si>
  <si>
    <t>ravisangale739@gmail.com</t>
  </si>
  <si>
    <t>Sarthak Sambhaji Sangale</t>
  </si>
  <si>
    <t>Sant Tukaram vidyalay</t>
  </si>
  <si>
    <t>Maharashtra</t>
  </si>
  <si>
    <t>1_tTwBtOJS_q27QPRa5U_yiNKAI4GuBRM</t>
  </si>
  <si>
    <t>https://drive.google.com/file/d/1_tTwBtOJS_q27QPRa5U_yiNKAI4GuBRM/view?usp=drivesdk</t>
  </si>
  <si>
    <t>Document successfully created; Document successfully merged; PDF created; Emails Sent: [To: ravisangale739@gmail.com]; Run via form trigger as shindebhagwat1982@gmail.com; Timestamp: Jan 16 2021 8:15 AM</t>
  </si>
  <si>
    <t>sangaleravi76@gmail.com</t>
  </si>
  <si>
    <t xml:space="preserve">Ravi Bhikaji Sangale </t>
  </si>
  <si>
    <t xml:space="preserve">ASCC Rahuri </t>
  </si>
  <si>
    <t xml:space="preserve">Ahmebnagar </t>
  </si>
  <si>
    <t>1CrQ2pAj7-JKB4CMjgViBQ5GCIYldmIpu</t>
  </si>
  <si>
    <t>https://drive.google.com/file/d/1CrQ2pAj7-JKB4CMjgViBQ5GCIYldmIpu/view?usp=drivesdk</t>
  </si>
  <si>
    <t>Document successfully created; Document successfully merged; PDF created; Emails Sent: [To: sangaleravi76@gmail.com]; Run via form trigger as shindebhagwat1982@gmail.com; Timestamp: Jan 16 2021 8:38 AM</t>
  </si>
  <si>
    <t>gopalsonwane7338@gmail.com</t>
  </si>
  <si>
    <t>Amol anant sonwane</t>
  </si>
  <si>
    <t>Zpps school</t>
  </si>
  <si>
    <t>पाचवी</t>
  </si>
  <si>
    <t>1ejd5bH9oKp2danjCZl9YtUBH-BhoLqdD</t>
  </si>
  <si>
    <t>https://drive.google.com/file/d/1ejd5bH9oKp2danjCZl9YtUBH-BhoLqdD/view?usp=drivesdk</t>
  </si>
  <si>
    <t>Document successfully created; Document successfully merged; PDF created; Emails Sent: [To: gopalsonwane7338@gmail.com]; Run via form trigger as shindebhagwat1982@gmail.com; Timestamp: Jan 16 2021 9:35 AM</t>
  </si>
  <si>
    <t>rina3desh@gmail.com</t>
  </si>
  <si>
    <t>ApurvaDeshmukh</t>
  </si>
  <si>
    <t xml:space="preserve">D G saraf vidyalaya </t>
  </si>
  <si>
    <t>12fYGTAhdPUGhsYVA85YKwXa24kuedH9f</t>
  </si>
  <si>
    <t>https://drive.google.com/file/d/12fYGTAhdPUGhsYVA85YKwXa24kuedH9f/view?usp=drivesdk</t>
  </si>
  <si>
    <t>Document successfully created; Document successfully merged; PDF created; Emails Sent: [To: rina3desh@gmail.com]; Run via form trigger as shindebhagwat1982@gmail.com; Timestamp: Jan 17 2021 6:22 AM</t>
  </si>
  <si>
    <t>gaikwadashu7999@gmail.com</t>
  </si>
  <si>
    <t>Yash yogesg shewale</t>
  </si>
  <si>
    <t>Sahakar</t>
  </si>
  <si>
    <t>Jalana</t>
  </si>
  <si>
    <t>1mo7L2cPy9P1Y8BSAACRJFJgjOmh9UYrT</t>
  </si>
  <si>
    <t>https://drive.google.com/file/d/1mo7L2cPy9P1Y8BSAACRJFJgjOmh9UYrT/view?usp=drivesdk</t>
  </si>
  <si>
    <t>Document successfully created; Document successfully merged; PDF created; Emails Sent: [To: gaikwadashu7999@gmail.com]; Run via form trigger as shindebhagwat1982@gmail.com; Timestamp: Jan 17 2021 10:52 AM</t>
  </si>
  <si>
    <t>sunitajamdade20@gmail.com</t>
  </si>
  <si>
    <t>Nishtha jamdade</t>
  </si>
  <si>
    <t>Bal vikas mohan</t>
  </si>
  <si>
    <t>Pune</t>
  </si>
  <si>
    <t>1MuUKDhm5HQGiNtHHEFl9RN2DTPgxGtsA</t>
  </si>
  <si>
    <t>https://drive.google.com/file/d/1MuUKDhm5HQGiNtHHEFl9RN2DTPgxGtsA/view?usp=drivesdk</t>
  </si>
  <si>
    <t>Document successfully created; Document successfully merged; PDF created; Emails Sent: [To: sunitajamdade20@gmail.com]; Run via form trigger as shindebhagwat1982@gmail.com; Timestamp: Jan 17 2021 12:51 PM</t>
  </si>
  <si>
    <t>mulesanjay@gmail.com</t>
  </si>
  <si>
    <t>Prem Sanjay Mule</t>
  </si>
  <si>
    <t>Bharat Vidyalaya Buldana</t>
  </si>
  <si>
    <t>1fGRi9ynmAFjwEpsQw4im2uK1jpogBhVa</t>
  </si>
  <si>
    <t>https://drive.google.com/file/d/1fGRi9ynmAFjwEpsQw4im2uK1jpogBhVa/view?usp=drivesdk</t>
  </si>
  <si>
    <t>Document successfully created; Document successfully merged; PDF created; Emails Sent: [To: mulesanjay@gmail.com]; Run via form trigger as shindebhagwat1982@gmail.com; Timestamp: Jan 18 2021 1:43 AM</t>
  </si>
  <si>
    <t>gaikwadavi491@gmail.com</t>
  </si>
  <si>
    <t>Avinash Abhimanyu Gaikwad</t>
  </si>
  <si>
    <t>Gurukul Dyanpeeth CBSE School</t>
  </si>
  <si>
    <t>10C_XeorA0WA37De2T_82WI0f2XYQZgln</t>
  </si>
  <si>
    <t>https://drive.google.com/file/d/10C_XeorA0WA37De2T_82WI0f2XYQZgln/view?usp=drivesdk</t>
  </si>
  <si>
    <t>Document successfully created; Document successfully merged; PDF created; Emails Sent: [To: gaikwadavi491@gmail.com]; Run via form trigger as shindebhagwat1982@gmail.com; Timestamp: Jan 18 2021 1:45 AM</t>
  </si>
  <si>
    <t>pinjarekalpana@gmail.com</t>
  </si>
  <si>
    <t xml:space="preserve">Harshad Anil Pinjare </t>
  </si>
  <si>
    <t xml:space="preserve">Hanmantwadi High school </t>
  </si>
  <si>
    <t>1D9W6O-zs0IbHWw0moE_2MoDwfkg44UBV</t>
  </si>
  <si>
    <t>https://drive.google.com/file/d/1D9W6O-zs0IbHWw0moE_2MoDwfkg44UBV/view?usp=drivesdk</t>
  </si>
  <si>
    <t>Document successfully created; Document successfully merged; PDF created; Emails Sent: [To: pinjarekalpana@gmail.com]; Run via form trigger as shindebhagwat1982@gmail.com; Timestamp: Jan 18 2021 5:49 AM</t>
  </si>
  <si>
    <t>kahandalkavita0@gmail.com</t>
  </si>
  <si>
    <t>Swayam Rajandra Kahandal</t>
  </si>
  <si>
    <t>Yashwant vidyalay padhegaon</t>
  </si>
  <si>
    <t>1VDskhInjrh_FgHkdftKWQWCJC5DiJFmS</t>
  </si>
  <si>
    <t>https://drive.google.com/file/d/1VDskhInjrh_FgHkdftKWQWCJC5DiJFmS/view?usp=drivesdk</t>
  </si>
  <si>
    <t>Document successfully created; Document successfully merged; PDF created; Emails Sent: [To: kahandalkavita0@gmail.com]; Run via form trigger as shindebhagwat1982@gmail.com; Timestamp: Jan 18 2021 10:02 AM</t>
  </si>
  <si>
    <t>ajpatilsonune@gmail.com</t>
  </si>
  <si>
    <t>Om Vijay Tayde</t>
  </si>
  <si>
    <t>Bharat vidyalay buldana</t>
  </si>
  <si>
    <t xml:space="preserve">Buldhana </t>
  </si>
  <si>
    <t>1mMY70UxYWQMLj4WzQ2vEweUhwe_dbOnN</t>
  </si>
  <si>
    <t>https://drive.google.com/file/d/1mMY70UxYWQMLj4WzQ2vEweUhwe_dbOnN/view?usp=drivesdk</t>
  </si>
  <si>
    <t>Document successfully created; Document successfully merged; PDF created; Emails Sent: [To: ajpatilsonune@gmail.com]; Run via form trigger as shindebhagwat1982@gmail.com; Timestamp: Jan 18 2021 10:19 AM</t>
  </si>
  <si>
    <t>sanjaymuleinvestments@gmail.com</t>
  </si>
  <si>
    <t>Rutuja Kailas Jagtap</t>
  </si>
  <si>
    <t>Prabodhan Vidyalaya Buldana</t>
  </si>
  <si>
    <t>1EhCBESPJJqikRue22OifP_XWM8MQF2Ow</t>
  </si>
  <si>
    <t>https://drive.google.com/file/d/1EhCBESPJJqikRue22OifP_XWM8MQF2Ow/view?usp=drivesdk</t>
  </si>
  <si>
    <t>Document successfully created; Document successfully merged; PDF created; Emails Sent: [To: sanjaymuleinvestments@gmail.com]; Run via form trigger as shindebhagwat1982@gmail.com; Timestamp: Jan 18 2021 10:38 AM</t>
  </si>
  <si>
    <t>suyogchaudhari222@gmail.com</t>
  </si>
  <si>
    <t xml:space="preserve">samruddhi navnath chaudhari </t>
  </si>
  <si>
    <t xml:space="preserve">shrungeshvar madhyamik vidhyalay shingave </t>
  </si>
  <si>
    <t>rahata</t>
  </si>
  <si>
    <t>1bZXRqtSKt854_jdySOOu_Gd8vjEWVpbK</t>
  </si>
  <si>
    <t>https://drive.google.com/file/d/1bZXRqtSKt854_jdySOOu_Gd8vjEWVpbK/view?usp=drivesdk</t>
  </si>
  <si>
    <t>Document successfully created; Document successfully merged; PDF created; Emails Sent: [To: suyogchaudhari222@gmail.com]; Run via form trigger as shindebhagwat1982@gmail.com; Timestamp: Jan 18 2021 11:07 PM</t>
  </si>
  <si>
    <t>ahimanyudoke333@gmail.com</t>
  </si>
  <si>
    <t>Doke Aafiti Abhimanyu</t>
  </si>
  <si>
    <t>Jarewadi</t>
  </si>
  <si>
    <t>1_uNln4nUiUC68Qjgc0r6ydQR_fXChm4w</t>
  </si>
  <si>
    <t>https://drive.google.com/file/d/1_uNln4nUiUC68Qjgc0r6ydQR_fXChm4w/view?usp=drivesdk</t>
  </si>
  <si>
    <t>Document successfully created; Document successfully merged; PDF created; Emails Sent: [To: ahimanyudoke333@gmail.com]; Run via form trigger as shindebhagwat1982@gmail.com; Timestamp: Jan 19 2021 10:23 PM</t>
  </si>
  <si>
    <t>morerohan077@gmail.com</t>
  </si>
  <si>
    <t>Rohan Somnath More</t>
  </si>
  <si>
    <t>New English school Astagoan</t>
  </si>
  <si>
    <t>17Q7cuG3WqGR7gPcuOKwb2Ok8JVpdI7-u</t>
  </si>
  <si>
    <t>https://drive.google.com/file/d/17Q7cuG3WqGR7gPcuOKwb2Ok8JVpdI7-u/view?usp=drivesdk</t>
  </si>
  <si>
    <t>Document successfully created; Document successfully merged; PDF created; Emails Sent: [To: morerohan077@gmail.com]; Run via form trigger as shindebhagwat1982@gmail.com; Timestamp: Jan 19 2021 11:30 PM</t>
  </si>
  <si>
    <t>chhajedks2019@gmail.com</t>
  </si>
  <si>
    <t xml:space="preserve">कुशल सतिश छाजेड </t>
  </si>
  <si>
    <t xml:space="preserve">वर्धमान शाळा </t>
  </si>
  <si>
    <t>नाशिक</t>
  </si>
  <si>
    <t>1b18RjZho4HhihfJDBGDqGrMmjARS2H5C</t>
  </si>
  <si>
    <t>https://drive.google.com/file/d/1b18RjZho4HhihfJDBGDqGrMmjARS2H5C/view?usp=drivesdk</t>
  </si>
  <si>
    <t>Document successfully created; Document successfully merged; PDF created; Emails Sent: [To: chhajedks2019@gmail.com]; Run via form trigger as shindebhagwat1982@gmail.com; Timestamp: Jan 20 2021 3:42 AM</t>
  </si>
  <si>
    <t>pkale1043@gmail.com</t>
  </si>
  <si>
    <t xml:space="preserve">Samrudhi Mahadev Murudkar </t>
  </si>
  <si>
    <t xml:space="preserve">Bhaskarrsao glande patil vidyal ashoknagar </t>
  </si>
  <si>
    <t xml:space="preserve">Ahmadnager </t>
  </si>
  <si>
    <t>1JtYa8HCL4sO1FVrW0iTpRdHHNiTTy5BO</t>
  </si>
  <si>
    <t>https://drive.google.com/file/d/1JtYa8HCL4sO1FVrW0iTpRdHHNiTTy5BO/view?usp=drivesdk</t>
  </si>
  <si>
    <t>Document successfully created; Document successfully merged; PDF created; Emails Sent: [To: pkale1043@gmail.com]; Run via form trigger as shindebhagwat1982@gmail.com; Timestamp: Jan 20 2021 4:42 AM</t>
  </si>
  <si>
    <t>rsoma1211@gmail.com</t>
  </si>
  <si>
    <t>Rutuja somnath Raut</t>
  </si>
  <si>
    <t>Shukleshwar vidyalaya sukewadi</t>
  </si>
  <si>
    <t>1v_s-auVT7WjF5yrxr-JBLvJUL72nrt-d</t>
  </si>
  <si>
    <t>https://drive.google.com/file/d/1v_s-auVT7WjF5yrxr-JBLvJUL72nrt-d/view?usp=drivesdk</t>
  </si>
  <si>
    <t>Document successfully created; Document successfully merged; PDF created; Emails Sent: [To: rsoma1211@gmail.com]; Run via form trigger as shindebhagwat1982@gmail.com; Timestamp: Jan 20 2021 10:20 PM</t>
  </si>
  <si>
    <t>viveksusar@gmail.com</t>
  </si>
  <si>
    <t>Vivek kailas susar</t>
  </si>
  <si>
    <t>Bharat vidyalaya buldana</t>
  </si>
  <si>
    <t>1I8lnilz8C-wg5Q8qSmckNafEnw8YoVjE</t>
  </si>
  <si>
    <t>https://drive.google.com/file/d/1I8lnilz8C-wg5Q8qSmckNafEnw8YoVjE/view?usp=drivesdk</t>
  </si>
  <si>
    <t>Document successfully created; Document successfully merged; PDF created; Emails Sent: [To: viveksusar@gmail.com]; Run via form trigger as shindebhagwat1982@gmail.com; Timestamp: Jan 21 2021 1:36 AM</t>
  </si>
  <si>
    <t>shelkekunal07@gmail.com</t>
  </si>
  <si>
    <t>Kunal Ramdas Shelke</t>
  </si>
  <si>
    <t>Shrungeshwar madh. Vidh. Shingave</t>
  </si>
  <si>
    <t>1kkKU25UJqVvEMrdjpOl2Iz2IInOmrfUc</t>
  </si>
  <si>
    <t>https://drive.google.com/file/d/1kkKU25UJqVvEMrdjpOl2Iz2IInOmrfUc/view?usp=drivesdk</t>
  </si>
  <si>
    <t>Document successfully created; Document successfully merged; PDF created; Emails Sent: [To: shelkekunal07@gmail.com]; Run via form trigger as shindebhagwat1982@gmail.com; Timestamp: Jan 22 2021 9:52 AM</t>
  </si>
  <si>
    <t>vishwasraodeshmukh1@gmail.com</t>
  </si>
  <si>
    <t>Anushka vishwasrao Deshmukh</t>
  </si>
  <si>
    <t>Saraf vidyalay sangamner</t>
  </si>
  <si>
    <t>Ahamadnagar</t>
  </si>
  <si>
    <t>11yzMbksPkwuun49y5kSdw1chOZsoiZ65</t>
  </si>
  <si>
    <t>https://drive.google.com/file/d/11yzMbksPkwuun49y5kSdw1chOZsoiZ65/view?usp=drivesdk</t>
  </si>
  <si>
    <t>Document successfully created; Document successfully merged; PDF created; Emails Sent: [To: vishwasraodeshmukh1@gmail.com]; Run via form trigger as shindebhagwat1982@gmail.com; Timestamp: Jan 24 2021 5:58 AM</t>
  </si>
  <si>
    <t>sonwaneasmita658@hotmail.com</t>
  </si>
  <si>
    <t>Asmita anant sonwane</t>
  </si>
  <si>
    <t>Swami vivekanand Vidhaya mandir kaij</t>
  </si>
  <si>
    <t>1ec7d1-IGim953sYxFxcbssFs2TJUdoFF</t>
  </si>
  <si>
    <t>https://drive.google.com/file/d/1ec7d1-IGim953sYxFxcbssFs2TJUdoFF/view?usp=drivesdk</t>
  </si>
  <si>
    <t>Document successfully created; Document successfully merged; PDF created; Emails Sent: [To: sonwaneasmita658@hotmail.com]; Run via form trigger as shindebhagwat1982@gmail.com; Timestamp: Jan 25 2021 3:39 AM</t>
  </si>
  <si>
    <t>gpkp168014@gmail.com</t>
  </si>
  <si>
    <t>Aditya shekhar ghatge</t>
  </si>
  <si>
    <t xml:space="preserve">Hanmantwadi highschool hanmantwadi </t>
  </si>
  <si>
    <t>1UyzTR6YMddEtFcBShdU5G9lsubPmmNwA</t>
  </si>
  <si>
    <t>https://drive.google.com/file/d/1UyzTR6YMddEtFcBShdU5G9lsubPmmNwA/view?usp=drivesdk</t>
  </si>
  <si>
    <t>Document successfully created; Document successfully merged; PDF created; Emails Sent: [To: gpkp168014@gmail.com]; Run via form trigger as shindebhagwat1982@gmail.com; Timestamp: Jan 25 2021 10:22 PM</t>
  </si>
  <si>
    <t>pawarhari97@gmail.com</t>
  </si>
  <si>
    <t>Swati Ramhari Pawar</t>
  </si>
  <si>
    <t>J.P.P.S. Jarewadi</t>
  </si>
  <si>
    <t>1PI22s2woOMJ8Z9fO3_XobFIbdo865j1H</t>
  </si>
  <si>
    <t>https://drive.google.com/file/d/1PI22s2woOMJ8Z9fO3_XobFIbdo865j1H/view?usp=drivesdk</t>
  </si>
  <si>
    <t>Document successfully created; Document successfully merged; PDF created; Emails Sent: [To: pawarhari97@gmail.com]; Run via form trigger as shindebhagwat1982@gmail.com; Timestamp: Jan 27 2021 6:46 AM</t>
  </si>
  <si>
    <t>ayyub.bd44@gmail.com</t>
  </si>
  <si>
    <t>Sana shaikh</t>
  </si>
  <si>
    <t>172eTMyrGbl4wIdgbd1VnfUX5hc3ycMx6</t>
  </si>
  <si>
    <t>https://drive.google.com/file/d/172eTMyrGbl4wIdgbd1VnfUX5hc3ycMx6/view?usp=drivesdk</t>
  </si>
  <si>
    <t>Document successfully created; Document successfully merged; PDF created; Emails Sent: [To: ayyub.bd44@gmail.com]; Run via form trigger as shindebhagwat1982@gmail.com; Timestamp: Jan 27 2021 10:05 AM</t>
  </si>
  <si>
    <t>rehan.tp3@gmail.com</t>
  </si>
  <si>
    <t xml:space="preserve">Rehan Tayyab Pthan </t>
  </si>
  <si>
    <t xml:space="preserve">Mahatma Gandhi Vidyalay </t>
  </si>
  <si>
    <t>बरा</t>
  </si>
  <si>
    <t>1IeN0PrGkfCJ2stAHI4xMkcRjsUwum-F5</t>
  </si>
  <si>
    <t>https://drive.google.com/file/d/1IeN0PrGkfCJ2stAHI4xMkcRjsUwum-F5/view?usp=drivesdk</t>
  </si>
  <si>
    <t>Document successfully created; Document successfully merged; PDF created; Emails Sent: [To: rehan.tp3@gmail.com]; Run via form trigger as shindebhagwat1982@gmail.com; Timestamp: Jan 28 2021 4:30 AM</t>
  </si>
  <si>
    <t>govindtambe1122@gmail.com</t>
  </si>
  <si>
    <t xml:space="preserve">Aditya Govind Tambe </t>
  </si>
  <si>
    <t xml:space="preserve">Z p p school jarewadi </t>
  </si>
  <si>
    <t>1gKfJYoeU1Sm7AtsHfzFE4t7j1OF3HCRe</t>
  </si>
  <si>
    <t>https://drive.google.com/file/d/1gKfJYoeU1Sm7AtsHfzFE4t7j1OF3HCRe/view?usp=drivesdk</t>
  </si>
  <si>
    <t>Document successfully created; Document successfully merged; PDF created; Emails Sent: [To: govindtambe1122@gmail.com]; Run via form trigger as shindebhagwat1982@gmail.com; Timestamp: Jan 28 2021 5:22 AM</t>
  </si>
  <si>
    <t>sohamkolapkar842@gmail.com</t>
  </si>
  <si>
    <t>सोहम अशोक कोळपकर</t>
  </si>
  <si>
    <t>1GidE8gV2i-k_0w4XpoBq46FUNkLUL-fG</t>
  </si>
  <si>
    <t>https://drive.google.com/file/d/1GidE8gV2i-k_0w4XpoBq46FUNkLUL-fG/view?usp=drivesdk</t>
  </si>
  <si>
    <t>Document successfully created; Document successfully merged; PDF created; Emails Sent: [To: sohamkolapkar842@gmail.com]; Run via form trigger as shindebhagwat1982@gmail.com; Timestamp: Jan 28 2021 5:32 AM</t>
  </si>
  <si>
    <t>janseva12345@gmail.com</t>
  </si>
  <si>
    <t xml:space="preserve">Fatima Arif Shaikh </t>
  </si>
  <si>
    <t xml:space="preserve">Z.P.P.S.JAREWADI </t>
  </si>
  <si>
    <t>1fA4TelLfJOdrxWonV47chl8sZ-tiJWm5</t>
  </si>
  <si>
    <t>https://drive.google.com/file/d/1fA4TelLfJOdrxWonV47chl8sZ-tiJWm5/view?usp=drivesdk</t>
  </si>
  <si>
    <t>Document successfully created; Document successfully merged; PDF created; Emails Sent: [To: janseva12345@gmail.com]; Run via form trigger as shindebhagwat1982@gmail.com; Timestamp: Jan 28 2021 6:14 AM</t>
  </si>
  <si>
    <t>jadhavbhagwan6416@gmail.com</t>
  </si>
  <si>
    <t xml:space="preserve">Pratik Bhagwan Jadhav </t>
  </si>
  <si>
    <t xml:space="preserve">Z.p.p.s.jarewadi </t>
  </si>
  <si>
    <t>1DnmHxWVU6CAySIym-YnvqvXXtJTE6Sb2</t>
  </si>
  <si>
    <t>https://drive.google.com/file/d/1DnmHxWVU6CAySIym-YnvqvXXtJTE6Sb2/view?usp=drivesdk</t>
  </si>
  <si>
    <t>Document successfully created; Document successfully merged; PDF created; Emails Sent: [To: jadhavbhagwan6416@gmail.com]; Run via form trigger as shindebhagwat1982@gmail.com; Timestamp: Jan 28 2021 6:15 AM</t>
  </si>
  <si>
    <t>warepriyanka423@gmail.com</t>
  </si>
  <si>
    <t>vidya balu ware</t>
  </si>
  <si>
    <t>jay bajrag school</t>
  </si>
  <si>
    <t>Patodi</t>
  </si>
  <si>
    <t>14s7-iM2JFWOZKVenDz_WdMae4Yj7OdJZ</t>
  </si>
  <si>
    <t>https://drive.google.com/file/d/14s7-iM2JFWOZKVenDz_WdMae4Yj7OdJZ/view?usp=drivesdk</t>
  </si>
  <si>
    <t>Document successfully created; Document successfully merged; PDF created; Emails Sent: [To: warepriyanka423@gmail.com]; Run via form trigger as shindebhagwat1982@gmail.com; Timestamp: Jan 28 2021 8:50 AM</t>
  </si>
  <si>
    <t>balasahebbedre814@gmail.com</t>
  </si>
  <si>
    <t>Sarthak chhagan bedre</t>
  </si>
  <si>
    <t>Z.p.p.s.jarewadi</t>
  </si>
  <si>
    <t>1m8j_79aH1Ako-2tY9SVYJmfhFUFKHPk3</t>
  </si>
  <si>
    <t>https://drive.google.com/file/d/1m8j_79aH1Ako-2tY9SVYJmfhFUFKHPk3/view?usp=drivesdk</t>
  </si>
  <si>
    <t>Document successfully created; Document successfully merged; PDF created; Emails Sent: [To: balasahebbedre814@gmail.com]; Run via form trigger as shindebhagwat1982@gmail.com; Timestamp: Jan 28 2021 10:35 AM</t>
  </si>
  <si>
    <t>ramhridhilare1122@gmel.com</t>
  </si>
  <si>
    <t>Ramhri</t>
  </si>
  <si>
    <t>डोगरकिन्ही</t>
  </si>
  <si>
    <t>Bid</t>
  </si>
  <si>
    <t>1RiLGnsTDgWTyF-eNnDtmbe2oE-etNjMc</t>
  </si>
  <si>
    <t>https://drive.google.com/file/d/1RiLGnsTDgWTyF-eNnDtmbe2oE-etNjMc/view?usp=drivesdk</t>
  </si>
  <si>
    <t>Document successfully created; Document successfully merged; PDF created; Emails Sent: [To: ramhridhilare1122@gmel.com]; Run via form trigger as shindebhagwat1982@gmail.com; Timestamp: Jan 28 2021 10:01 PM</t>
  </si>
  <si>
    <t>snmedhe8@gmail.com</t>
  </si>
  <si>
    <t xml:space="preserve">संघमित्रा संतोष मेढे </t>
  </si>
  <si>
    <t xml:space="preserve">भारत विद्यालय बुलढाणा </t>
  </si>
  <si>
    <t xml:space="preserve">बुलढाणा </t>
  </si>
  <si>
    <t>1VzD2eR0z_ivWAXEblBdPwCMQMOXC9gHE</t>
  </si>
  <si>
    <t>https://drive.google.com/file/d/1VzD2eR0z_ivWAXEblBdPwCMQMOXC9gHE/view?usp=drivesdk</t>
  </si>
  <si>
    <t>Document successfully created; Document successfully merged; PDF created; Emails Sent: [To: snmedhe8@gmail.com]; Run via form trigger as shindebhagwat1982@gmail.com; Timestamp: Jan 29 2021 12:03 AM</t>
  </si>
  <si>
    <t>dnyaneshwarpawar2333@gmail.com</t>
  </si>
  <si>
    <t>Dnyaneshwar satywan Pawar</t>
  </si>
  <si>
    <t>Zpps jarewadi</t>
  </si>
  <si>
    <t>1iOlSqMdzl0-7HnMlAm2P7d82sGZALpCC</t>
  </si>
  <si>
    <t>https://drive.google.com/file/d/1iOlSqMdzl0-7HnMlAm2P7d82sGZALpCC/view?usp=drivesdk</t>
  </si>
  <si>
    <t>Document successfully created; Document successfully merged; PDF created; Emails Sent: [To: dnyaneshwarpawar2333@gmail.com]; Run via form trigger as shindebhagwat1982@gmail.com; Timestamp: Jan 29 2021 4:28 AM</t>
  </si>
  <si>
    <t>varebansi453@gamil.cam</t>
  </si>
  <si>
    <t xml:space="preserve">Sarthak bansi ware </t>
  </si>
  <si>
    <t>1KZpmJ4spH4KIfINgJiqVgCcEsdLP0phc</t>
  </si>
  <si>
    <t>https://drive.google.com/file/d/1KZpmJ4spH4KIfINgJiqVgCcEsdLP0phc/view?usp=drivesdk</t>
  </si>
  <si>
    <t>Document successfully created; Document successfully merged; PDF created; Emails Sent: [To: varebansi453@gamil.cam]; Run via form trigger as shindebhagwat1982@gmail.com; Timestamp: Jan 29 2021 4:58 AM</t>
  </si>
  <si>
    <t>bhausahebdhanwade@gmail.com</t>
  </si>
  <si>
    <t>Priya Bhausaheb Dhanwade</t>
  </si>
  <si>
    <t>Wadali</t>
  </si>
  <si>
    <t>1YH88OLMfyFjRp1uqcCiheX-s5juklYrw</t>
  </si>
  <si>
    <t>https://drive.google.com/file/d/1YH88OLMfyFjRp1uqcCiheX-s5juklYrw/view?usp=drivesdk</t>
  </si>
  <si>
    <t>Document successfully created; Document successfully merged; PDF created; Emails Sent: [To: bhausahebdhanwade@gmail.com]; Run via form trigger as shindebhagwat1982@gmail.com; Timestamp: Jan 29 2021 6:03 AM</t>
  </si>
  <si>
    <t>dnyaneshpawar1908@gmail.com</t>
  </si>
  <si>
    <t>Pawar Gayatri kailas</t>
  </si>
  <si>
    <t>Z.p.p.schoo jarewadi</t>
  </si>
  <si>
    <t>1WsDWYpZ6K6_tmQ1PnrpcX4sZYeV8imno</t>
  </si>
  <si>
    <t>https://drive.google.com/file/d/1WsDWYpZ6K6_tmQ1PnrpcX4sZYeV8imno/view?usp=drivesdk</t>
  </si>
  <si>
    <t>Document successfully created; Document successfully merged; PDF created; Emails Sent: [To: dnyaneshpawar1908@gmail.com]; Run via form trigger as shindebhagwat1982@gmail.com; Timestamp: Jan 29 2021 6:20 AM</t>
  </si>
  <si>
    <t>masteruddhav@gmail.com</t>
  </si>
  <si>
    <t>समर्थ उध्दव पवार</t>
  </si>
  <si>
    <t xml:space="preserve">जि प प्रा शा जरेवाडी </t>
  </si>
  <si>
    <t>1wO5UHOi1TfekWI7CcfuZa0A7bTVKsWcC</t>
  </si>
  <si>
    <t>https://drive.google.com/file/d/1wO5UHOi1TfekWI7CcfuZa0A7bTVKsWcC/view?usp=drivesdk</t>
  </si>
  <si>
    <t>Document successfully created; Document successfully merged; PDF created; Emails Sent: [To: masteruddhav@gmail.com]; Run via form trigger as shindebhagwat1982@gmail.com; Timestamp: Jan 29 2021 6:47 AM</t>
  </si>
  <si>
    <t>ap5819647@gmail.com</t>
  </si>
  <si>
    <t>Akshara ashok pawar</t>
  </si>
  <si>
    <t>Z P P SCHOOL JAREWADI</t>
  </si>
  <si>
    <t>1HVCESM4jsaETDE0m9dWIFNgk-ALUoBUo</t>
  </si>
  <si>
    <t>https://drive.google.com/file/d/1HVCESM4jsaETDE0m9dWIFNgk-ALUoBUo/view?usp=drivesdk</t>
  </si>
  <si>
    <t>Document successfully created; Document successfully merged; PDF created; Emails Sent: [To: ap5819647@gmail.com]; Run via form trigger as shindebhagwat1982@gmail.com; Timestamp: Jan 29 2021 6:58 AM</t>
  </si>
  <si>
    <t>pawarbhausaheb567@gmail.com</t>
  </si>
  <si>
    <t xml:space="preserve">Srushti Bhausaheb Pawar </t>
  </si>
  <si>
    <t xml:space="preserve">Z. P. Primare school jarewadi </t>
  </si>
  <si>
    <t>13jL88y1VcVeUReJGhdzqzzLTxW2StXXg</t>
  </si>
  <si>
    <t>https://drive.google.com/file/d/13jL88y1VcVeUReJGhdzqzzLTxW2StXXg/view?usp=drivesdk</t>
  </si>
  <si>
    <t>Document successfully created; Document successfully merged; PDF created; Emails Sent: [To: pawarbhausaheb567@gmail.com]; Run via form trigger as shindebhagwat1982@gmail.com; Timestamp: Jan 29 2021 7:47 AM</t>
  </si>
  <si>
    <t>eknathdagde@gmail.com</t>
  </si>
  <si>
    <t>Sakshi Eknath Dagade</t>
  </si>
  <si>
    <t>Z.P.P.SCHOOL JAREWADI</t>
  </si>
  <si>
    <t>1GlUHtVHyxrCX0y5ihQ24-P3Y4z0Is8IX</t>
  </si>
  <si>
    <t>https://drive.google.com/file/d/1GlUHtVHyxrCX0y5ihQ24-P3Y4z0Is8IX/view?usp=drivesdk</t>
  </si>
  <si>
    <t>Document successfully created; Document successfully merged; PDF created; Emails Sent: [To: eknathdagde@gmail.com]; Run via form trigger as shindebhagwat1982@gmail.com; Timestamp: Jan 29 2021 7:55 AM</t>
  </si>
  <si>
    <t>agujar1414@gmail.com</t>
  </si>
  <si>
    <t>श्रेया अशोक गुजर</t>
  </si>
  <si>
    <t>Z. P. P. School Jarewadi</t>
  </si>
  <si>
    <t>1opLl3Y-gCOnPwj9jAdnep9EVpGK8rXlM</t>
  </si>
  <si>
    <t>https://drive.google.com/file/d/1opLl3Y-gCOnPwj9jAdnep9EVpGK8rXlM/view?usp=drivesdk</t>
  </si>
  <si>
    <t>Document successfully created; Document successfully merged; PDF created; Emails Sent: [To: agujar1414@gmail.com]; Run via form trigger as shindebhagwat1982@gmail.com; Timestamp: Jan 29 2021 8:03 AM</t>
  </si>
  <si>
    <t>ganeshyande2002@gmail.com</t>
  </si>
  <si>
    <t>More vidhya vitthal</t>
  </si>
  <si>
    <t>Z. P. P. School jarewadi</t>
  </si>
  <si>
    <t>1_cW1sVgfAVgtpVR-KgMy4GKN7EulMrYE</t>
  </si>
  <si>
    <t>https://drive.google.com/file/d/1_cW1sVgfAVgtpVR-KgMy4GKN7EulMrYE/view?usp=drivesdk</t>
  </si>
  <si>
    <t>Document successfully created; Document successfully merged; PDF created; Emails Sent: [To: ganeshyande2002@gmail.com]; Run via form trigger as shindebhagwat1982@gmail.com; Timestamp: Jan 29 2021 8:54 AM</t>
  </si>
  <si>
    <t>sakshiunde@gmail.com</t>
  </si>
  <si>
    <t>Saurabh Shahadev Unde</t>
  </si>
  <si>
    <t>1iKL0r7yUi84uvxL2yMsMuzMHXb5lrjS9</t>
  </si>
  <si>
    <t>https://drive.google.com/file/d/1iKL0r7yUi84uvxL2yMsMuzMHXb5lrjS9/view?usp=drivesdk</t>
  </si>
  <si>
    <t>Document successfully created; Document successfully merged; PDF created; Emails Sent: [To: sakshiunde@gmail.com]; Run via form trigger as shindebhagwat1982@gmail.com; Timestamp: Jan 29 2021 9:27 AM</t>
  </si>
  <si>
    <t>s9420024530@gmail.com</t>
  </si>
  <si>
    <t xml:space="preserve"> Prakash Santosh pawar </t>
  </si>
  <si>
    <t>जि.प.जि.प.प्रा शाळा जरेवाडी .</t>
  </si>
  <si>
    <t>बिड</t>
  </si>
  <si>
    <t>1wjJspZj7HxMSKf4Pb52Kr7viH_cxMiRV</t>
  </si>
  <si>
    <t>https://drive.google.com/file/d/1wjJspZj7HxMSKf4Pb52Kr7viH_cxMiRV/view?usp=drivesdk</t>
  </si>
  <si>
    <t>Document successfully created; Document successfully merged; PDF created; Emails Sent: [To: s9420024530@gmail.com]; Run via form trigger as shindebhagwat1982@gmail.com; Timestamp: Jan 29 2021 9:36 AM</t>
  </si>
  <si>
    <t>jalindarsable3123@gmail.com</t>
  </si>
  <si>
    <t>Soham bapu shembade</t>
  </si>
  <si>
    <t>1t51rO_WGV7ATCy1Cz9rvMBfhH5uajdNr</t>
  </si>
  <si>
    <t>https://drive.google.com/file/d/1t51rO_WGV7ATCy1Cz9rvMBfhH5uajdNr/view?usp=drivesdk</t>
  </si>
  <si>
    <t>Document successfully created; Document successfully merged; PDF created; Emails Sent: [To: jalindarsable3123@gmail.com]; Run via form trigger as shindebhagwat1982@gmail.com; Timestamp: Jan 29 2021 9:48 AM</t>
  </si>
  <si>
    <t>pokalerutuja56@gmail.com</t>
  </si>
  <si>
    <t>Ganesh kailas pokale</t>
  </si>
  <si>
    <t>162-05XJZONUOtNp6cElKp9rxW9dpMdgG</t>
  </si>
  <si>
    <t>https://drive.google.com/file/d/162-05XJZONUOtNp6cElKp9rxW9dpMdgG/view?usp=drivesdk</t>
  </si>
  <si>
    <t>Document successfully created; Document successfully merged; PDF created; Emails Sent: [To: pokalerutuja56@gmail.com]; Run via form trigger as shindebhagwat1982@gmail.com; Timestamp: Jan 29 2021 10:36 AM</t>
  </si>
  <si>
    <t>maulimobile4141@gmail.com</t>
  </si>
  <si>
    <t>Pratiksha Vitthal Bedre</t>
  </si>
  <si>
    <t>1lU89LBQXGCnFpUtDBDKcZ0qCzGjZFqEo</t>
  </si>
  <si>
    <t>https://drive.google.com/file/d/1lU89LBQXGCnFpUtDBDKcZ0qCzGjZFqEo/view?usp=drivesdk</t>
  </si>
  <si>
    <t>Document successfully created; Document successfully merged; PDF created; Emails Sent: [To: maulimobile4141@gmail.com]; Run via form trigger as shindebhagwat1982@gmail.com; Timestamp: Jan 29 2021 10:41 AM</t>
  </si>
  <si>
    <t>dongaraditi911@gmail.com</t>
  </si>
  <si>
    <t>Aditi Baban Dongar</t>
  </si>
  <si>
    <t>Z.p.p.s.Jarewadi</t>
  </si>
  <si>
    <t>1VqKrncV6dIhXW48Z2P8EdnMMMos1uCfF</t>
  </si>
  <si>
    <t>https://drive.google.com/file/d/1VqKrncV6dIhXW48Z2P8EdnMMMos1uCfF/view?usp=drivesdk</t>
  </si>
  <si>
    <t>Document successfully created; Document successfully merged; PDF created; Emails Sent: [To: dongaraditi911@gmail.com]; Run via form trigger as shindebhagwat1982@gmail.com; Timestamp: Jan 29 2021 10:50 AM</t>
  </si>
  <si>
    <t>sanskrutispawar07@gmail.com</t>
  </si>
  <si>
    <t>Pruthviraj Suresh Pawar</t>
  </si>
  <si>
    <t>Z.P.P. School Jarewadi</t>
  </si>
  <si>
    <t>1uCAc825Ui04hDx18_cX8KU6VR_0Tc7HY</t>
  </si>
  <si>
    <t>https://drive.google.com/file/d/1uCAc825Ui04hDx18_cX8KU6VR_0Tc7HY/view?usp=drivesdk</t>
  </si>
  <si>
    <t>Document successfully created; Document successfully merged; PDF created; Emails Sent: [To: sanskrutispawar07@gmail.com]; Run via form trigger as shindebhagwat1982@gmail.com; Timestamp: Jan 29 2021 10:51 AM</t>
  </si>
  <si>
    <t>shinde@gamli.com</t>
  </si>
  <si>
    <t>Sarthak bapu shinde</t>
  </si>
  <si>
    <t>Z p.p. school jarewadi</t>
  </si>
  <si>
    <t>1JqaJVLtMsSdifj4dCf8mUGqdZXkZMmOr</t>
  </si>
  <si>
    <t>https://drive.google.com/file/d/1JqaJVLtMsSdifj4dCf8mUGqdZXkZMmOr/view?usp=drivesdk</t>
  </si>
  <si>
    <t>Document successfully created; Document successfully merged; PDF created; Emails Sent: [To: shinde@gamli.com]; Run via form trigger as shindebhagwat1982@gmail.com; Timestamp: Jan 29 2021 9:30 PM</t>
  </si>
  <si>
    <t>subashkhengare@gmail.com</t>
  </si>
  <si>
    <t>ऋतुराज सुभाष खेंगरे</t>
  </si>
  <si>
    <t>1O0qrZekgTMX-uqhaNXTRU7I4gQ3E-fxc</t>
  </si>
  <si>
    <t>https://drive.google.com/file/d/1O0qrZekgTMX-uqhaNXTRU7I4gQ3E-fxc/view?usp=drivesdk</t>
  </si>
  <si>
    <t>Document successfully created; Document successfully merged; PDF created; Emails Sent: [To: subashkhengare@gmail.com]; Run via form trigger as shindebhagwat1982@gmail.com; Timestamp: Jan 29 2021 9:34 PM</t>
  </si>
  <si>
    <t>ashokpawar9272@gmail.com</t>
  </si>
  <si>
    <t>प्रतिक्षा अशोक पवार</t>
  </si>
  <si>
    <t>प्रतीक्षा अशोक पवार</t>
  </si>
  <si>
    <t>1PICgdagSNbl85jDJNSaAw8e0Y2hXlwIW</t>
  </si>
  <si>
    <t>https://drive.google.com/file/d/1PICgdagSNbl85jDJNSaAw8e0Y2hXlwIW/view?usp=drivesdk</t>
  </si>
  <si>
    <t>Document successfully created; Document successfully merged; PDF created; Emails Sent: [To: ashokpawar9272@gmail.com]; Run via form trigger as shindebhagwat1982@gmail.com; Timestamp: Jan 29 2021 9:46 PM</t>
  </si>
  <si>
    <t>marutibhilare1919@gmail.com</t>
  </si>
  <si>
    <t>Ajinkya maruti bhilare</t>
  </si>
  <si>
    <t>146wjebyggXQIK1mW87RUl45FSTbOM7um</t>
  </si>
  <si>
    <t>https://drive.google.com/file/d/146wjebyggXQIK1mW87RUl45FSTbOM7um/view?usp=drivesdk</t>
  </si>
  <si>
    <t>Document successfully created; Document successfully merged; PDF created; Emails Sent: [To: marutibhilare1919@gmail.com]; Run via form trigger as shindebhagwat1982@gmail.com; Timestamp: Jan 29 2021 10:52 PM</t>
  </si>
  <si>
    <t>aryandivate2330@gmail.com</t>
  </si>
  <si>
    <t>Shruti sandip diwate</t>
  </si>
  <si>
    <t>Z P P School Jarewadi</t>
  </si>
  <si>
    <t>11PWa4qZ9-uz55i48qdXRgvwHYNINMhSa</t>
  </si>
  <si>
    <t>https://drive.google.com/file/d/11PWa4qZ9-uz55i48qdXRgvwHYNINMhSa/view?usp=drivesdk</t>
  </si>
  <si>
    <t>Document successfully created; Document successfully merged; PDF created; Emails Sent: [To: aryandivate2330@gmail.com]; Run via form trigger as shindebhagwat1982@gmail.com; Timestamp: Jan 29 2021 11:28 PM</t>
  </si>
  <si>
    <t>vijaytambe1982@gmail.com</t>
  </si>
  <si>
    <t xml:space="preserve">Samruddhi Vijay Tambe </t>
  </si>
  <si>
    <t xml:space="preserve">Zpps Jarewadi </t>
  </si>
  <si>
    <t>1bKa5hbdVX8SBS4X2YycOr9jO9NuTf2BD</t>
  </si>
  <si>
    <t>https://drive.google.com/file/d/1bKa5hbdVX8SBS4X2YycOr9jO9NuTf2BD/view?usp=drivesdk</t>
  </si>
  <si>
    <t>Document successfully created; Document successfully merged; PDF created; Emails Sent: [To: vijaytambe1982@gmail.com]; Run via form trigger as shindebhagwat1982@gmail.com; Timestamp: Jan 30 2021 5:53 AM</t>
  </si>
  <si>
    <t xml:space="preserve">Dhanwade Mohini Bhausaheb </t>
  </si>
  <si>
    <t>Z. P. P. S. Jarewadi</t>
  </si>
  <si>
    <t>1rH4y0GC2z3EBuD9jB3hyo3xpk2WrINtk</t>
  </si>
  <si>
    <t>https://drive.google.com/file/d/1rH4y0GC2z3EBuD9jB3hyo3xpk2WrINtk/view?usp=drivesdk</t>
  </si>
  <si>
    <t>Document successfully created; Document successfully merged; PDF created; Emails Sent: [To: bhausahebdhanwade@gmail.com]; Run via form trigger as shindebhagwat1982@gmail.com; Timestamp: Jan 30 2021 9:18 AM</t>
  </si>
  <si>
    <t>mulehanumant2@gmail.com</t>
  </si>
  <si>
    <t>Sarthak kantilal mule</t>
  </si>
  <si>
    <t>z.p.p.s.jarewadi</t>
  </si>
  <si>
    <t>1PGLH63HxS6zGnREi0Qn3B68rlz4tLA30</t>
  </si>
  <si>
    <t>https://drive.google.com/file/d/1PGLH63HxS6zGnREi0Qn3B68rlz4tLA30/view?usp=drivesdk</t>
  </si>
  <si>
    <t>Document successfully created; Document successfully merged; PDF created; Emails Sent: [To: mulehanumant2@gmail.com]; Run via form trigger as shindebhagwat1982@gmail.com; Timestamp: Jan 30 2021 9:44 AM</t>
  </si>
  <si>
    <t>suwarnajedhe0512@gmail.com</t>
  </si>
  <si>
    <t>Art</t>
  </si>
  <si>
    <t xml:space="preserve">Jarewadi </t>
  </si>
  <si>
    <t>1uBFc6ni3M6ZAIyue6WQkzB5yxZ2d12Q_</t>
  </si>
  <si>
    <t>https://drive.google.com/file/d/1uBFc6ni3M6ZAIyue6WQkzB5yxZ2d12Q_/view?usp=drivesdk</t>
  </si>
  <si>
    <t>Document successfully created; Document successfully merged; PDF created; Emails Sent: [To: suwarnajedhe0512@gmail.com]; Run via form trigger as shindebhagwat1982@gmail.com; Timestamp: Jan 30 2021 7:41 PM</t>
  </si>
  <si>
    <t>jaresampat@gmail.com</t>
  </si>
  <si>
    <t>Prajkta Sampat jare</t>
  </si>
  <si>
    <t>Z.p.p.school jarewadi</t>
  </si>
  <si>
    <t>1xSh28bZc-InqJOj8tFSYjbi6VG5wILl0</t>
  </si>
  <si>
    <t>https://drive.google.com/file/d/1xSh28bZc-InqJOj8tFSYjbi6VG5wILl0/view?usp=drivesdk</t>
  </si>
  <si>
    <t>Document successfully created; Document successfully merged; PDF created; Emails Sent: [To: jaresampat@gmail.com]; Run via form trigger as shindebhagwat1982@gmail.com; Timestamp: Jan 30 2021 9:50 PM</t>
  </si>
  <si>
    <t>pranjalghodke2005@gmail.com</t>
  </si>
  <si>
    <t xml:space="preserve">Pranjal nitin ghodke </t>
  </si>
  <si>
    <t>Jay bajarang vidyalaya</t>
  </si>
  <si>
    <t xml:space="preserve">अहमदनगर </t>
  </si>
  <si>
    <t>1ro4S8nbfxJ5jLSKjXtTSrEvm8INS87Cs</t>
  </si>
  <si>
    <t>https://drive.google.com/file/d/1ro4S8nbfxJ5jLSKjXtTSrEvm8INS87Cs/view?usp=drivesdk</t>
  </si>
  <si>
    <t>Document successfully created; Document successfully merged; PDF created; Emails Sent: [To: pranjalghodke2005@gmail.com]; Run via form trigger as shindebhagwat1982@gmail.com; Timestamp: Jan 30 2021 10:02 PM</t>
  </si>
  <si>
    <t>mhaskeb62@gmail.com</t>
  </si>
  <si>
    <t>Mhaske vaibhav vilas</t>
  </si>
  <si>
    <t>Z.p.p.s. jarewadi</t>
  </si>
  <si>
    <t>14HtqvzqqsC9Cjq23l1BIRxupv87Y2Yrt</t>
  </si>
  <si>
    <t>https://drive.google.com/file/d/14HtqvzqqsC9Cjq23l1BIRxupv87Y2Yrt/view?usp=drivesdk</t>
  </si>
  <si>
    <t>Document successfully created; Document successfully merged; PDF created; Emails Sent: [To: mhaskeb62@gmail.com]; Run via form trigger as shindebhagwat1982@gmail.com; Timestamp: Jan 30 2021 10:19 PM</t>
  </si>
  <si>
    <t>autadeshivaji6@gmail.com</t>
  </si>
  <si>
    <t>Autade Abhishek Shivaji</t>
  </si>
  <si>
    <t>Zp school jarewadi</t>
  </si>
  <si>
    <t>1IX1Snr6qNZwc-s9zfpZ3VgUCxHT0gUw7</t>
  </si>
  <si>
    <t>https://drive.google.com/file/d/1IX1Snr6qNZwc-s9zfpZ3VgUCxHT0gUw7/view?usp=drivesdk</t>
  </si>
  <si>
    <t>Document successfully created; Document successfully merged; PDF created; Emails Sent: [To: autadeshivaji6@gmail.com]; Run via form trigger as shindebhagwat1982@gmail.com; Timestamp: Jan 30 2021 10:33 PM</t>
  </si>
  <si>
    <t>kmule1642@gmail.com</t>
  </si>
  <si>
    <t>Sakshi kantilal mule</t>
  </si>
  <si>
    <t>1h8TQ9_6iOOCpbY9AWmpsJddkKRcczr0g</t>
  </si>
  <si>
    <t>https://drive.google.com/file/d/1h8TQ9_6iOOCpbY9AWmpsJddkKRcczr0g/view?usp=drivesdk</t>
  </si>
  <si>
    <t>Document successfully created; Document successfully merged; PDF created; Emails Sent: [To: kmule1642@gmail.com]; Run via form trigger as shindebhagwat1982@gmail.com; Timestamp: Jan 30 2021 11:03 PM</t>
  </si>
  <si>
    <t>deepaghodake583@gmail.com</t>
  </si>
  <si>
    <t>Pratiksha Nitin Ghodke</t>
  </si>
  <si>
    <t>Jay Bajarang vidyalaya</t>
  </si>
  <si>
    <t>Ahemadnagar</t>
  </si>
  <si>
    <t>16EoS8WS0kUb47D19kG9hrFJmkOdSyXbU</t>
  </si>
  <si>
    <t>https://drive.google.com/file/d/16EoS8WS0kUb47D19kG9hrFJmkOdSyXbU/view?usp=drivesdk</t>
  </si>
  <si>
    <t>Document successfully created; Document successfully merged; PDF created; Emails Sent: [To: deepaghodake583@gmail.com]; Run via form trigger as shindebhagwat1982@gmail.com; Timestamp: Jan 31 2021 12:57 AM</t>
  </si>
  <si>
    <t>atishmhaske9563@gmail.com</t>
  </si>
  <si>
    <t>Mhaske Alisha Balasaheb</t>
  </si>
  <si>
    <t>1x0BHfSx4004gl5gz3A-XsBa_IwXj-t8j</t>
  </si>
  <si>
    <t>https://drive.google.com/file/d/1x0BHfSx4004gl5gz3A-XsBa_IwXj-t8j/view?usp=drivesdk</t>
  </si>
  <si>
    <t>Document successfully created; Document successfully merged; PDF created; Emails Sent: [To: atishmhaske9563@gmail.com]; Run via form trigger as shindebhagwat1982@gmail.com; Timestamp: Jan 31 2021 3:31 AM</t>
  </si>
  <si>
    <t>navnathveer97@gmail.com</t>
  </si>
  <si>
    <t>Rutuja Navnath veer</t>
  </si>
  <si>
    <t>18FruQ6hsiXINrk7Av6fQIyrYllRRWZVW</t>
  </si>
  <si>
    <t>https://drive.google.com/file/d/18FruQ6hsiXINrk7Av6fQIyrYllRRWZVW/view?usp=drivesdk</t>
  </si>
  <si>
    <t>Document successfully created; Document successfully merged; PDF created; Emails Sent: [To: navnathveer97@gmail.com]; Run via form trigger as shindebhagwat1982@gmail.com; Timestamp: Jan 31 2021 8:09 AM</t>
  </si>
  <si>
    <t>achutthorve@368gmail.com</t>
  </si>
  <si>
    <t xml:space="preserve">Aryan Achut Thorve </t>
  </si>
  <si>
    <t>Z. P. C. P. School kada no 1</t>
  </si>
  <si>
    <t>1eIA-l8eW0CKr9lgBLdWhCVh54ZlbdEPn</t>
  </si>
  <si>
    <t>https://drive.google.com/file/d/1eIA-l8eW0CKr9lgBLdWhCVh54ZlbdEPn/view?usp=drivesdk</t>
  </si>
  <si>
    <t>Document successfully created; Document successfully merged; PDF created; Emails Sent: [To: achutthorve@368gmail.com]; Run via form trigger as shindebhagwat1982@gmail.com; Timestamp: Jan 31 2021 8:45 AM</t>
  </si>
  <si>
    <t>gokarnabharti@gmail.com</t>
  </si>
  <si>
    <t>Rushikesh gomarna bharti</t>
  </si>
  <si>
    <t>J. P. P. S jarawadi</t>
  </si>
  <si>
    <t>1kx8BV2IwhQIBiUBkd3kQDQG-kzhokkP6</t>
  </si>
  <si>
    <t>https://drive.google.com/file/d/1kx8BV2IwhQIBiUBkd3kQDQG-kzhokkP6/view?usp=drivesdk</t>
  </si>
  <si>
    <t>Document successfully created; Document successfully merged; PDF created; Emails Sent: [To: gokarnabharti@gmail.com]; Run via form trigger as shindebhagwat1982@gmail.com; Timestamp: Jan 31 2021 9:18 AM</t>
  </si>
  <si>
    <t>appasahebpawar720@gmail.com</t>
  </si>
  <si>
    <t xml:space="preserve">Vaishnavi appasaheb Pawar </t>
  </si>
  <si>
    <t xml:space="preserve">Z. P. Primary school jarewadi </t>
  </si>
  <si>
    <t>1pYBwbzT_9TdQOZAXe8wMiT0gj2sx1Cmu</t>
  </si>
  <si>
    <t>https://drive.google.com/file/d/1pYBwbzT_9TdQOZAXe8wMiT0gj2sx1Cmu/view?usp=drivesdk</t>
  </si>
  <si>
    <t>Document successfully created; Document successfully merged; PDF created; Emails Sent: [To: appasahebpawar720@gmail.com]; Run via form trigger as shindebhagwat1982@gmail.com; Timestamp: Feb 1 2021 6:09 AM</t>
  </si>
  <si>
    <t>tatyadalvi@gmail.com</t>
  </si>
  <si>
    <t>Tanvi Tatya Dalvi</t>
  </si>
  <si>
    <t>Z.P.P.S .JAREWADI</t>
  </si>
  <si>
    <t>1okxcpTqeV3Zh6_xHlwNPDQPge4jcwV-z</t>
  </si>
  <si>
    <t>https://drive.google.com/file/d/1okxcpTqeV3Zh6_xHlwNPDQPge4jcwV-z/view?usp=drivesdk</t>
  </si>
  <si>
    <t>Document successfully created; Document successfully merged; PDF created; Emails Sent: [To: tatyadalvi@gmail.com]; Run via form trigger as shindebhagwat1982@gmail.com; Timestamp: Feb 1 2021 6:12 AM</t>
  </si>
  <si>
    <t>mohanyeol4@gameal.com</t>
  </si>
  <si>
    <t xml:space="preserve">Sushant </t>
  </si>
  <si>
    <t>Jarewid</t>
  </si>
  <si>
    <t>1RFZZPiwv4ND_G0i_5RNImzNNaQjvRcwC</t>
  </si>
  <si>
    <t>https://drive.google.com/file/d/1RFZZPiwv4ND_G0i_5RNImzNNaQjvRcwC/view?usp=drivesdk</t>
  </si>
  <si>
    <t>Document successfully created; Document successfully merged; PDF created; Emails Sent: [To: mohanyeol4@gameal.com]; Run via form trigger as shindebhagwat1982@gmail.com; Timestamp: Feb 1 2021 6:17 AM</t>
  </si>
  <si>
    <t>amolsanap6612@gmail.com</t>
  </si>
  <si>
    <t>Dipali</t>
  </si>
  <si>
    <t>jarewadi</t>
  </si>
  <si>
    <t>1CEM8ViGP825YrmAfrHwnMSTSrJwX_tI8</t>
  </si>
  <si>
    <t>https://drive.google.com/file/d/1CEM8ViGP825YrmAfrHwnMSTSrJwX_tI8/view?usp=drivesdk</t>
  </si>
  <si>
    <t>Document successfully created; Document successfully merged; PDF created; Emails Sent: [To: amolsanap6612@gmail.com]; Run via form trigger as shindebhagwat1982@gmail.com; Timestamp: Feb 1 2021 6:33 AM</t>
  </si>
  <si>
    <t>kiranjare51@gmail.com</t>
  </si>
  <si>
    <t>Jare kiran santosh</t>
  </si>
  <si>
    <t>1ABLILmu7_ZJ9AeXWkq731z0V6OMtmoLA</t>
  </si>
  <si>
    <t>https://drive.google.com/file/d/1ABLILmu7_ZJ9AeXWkq731z0V6OMtmoLA/view?usp=drivesdk</t>
  </si>
  <si>
    <t>Document successfully created; Document successfully merged; PDF created; Emails Sent: [To: kiranjare51@gmail.com]; Run via form trigger as shindebhagwat1982@gmail.com; Timestamp: Feb 1 2021 7:02 AM</t>
  </si>
  <si>
    <t>pawarsayal34@gmail.com</t>
  </si>
  <si>
    <t xml:space="preserve">Pawar Sayal abhimanuyu </t>
  </si>
  <si>
    <t xml:space="preserve">Z p primary school jarewadi </t>
  </si>
  <si>
    <t>10DZHWnIcmpnnGSR1Z50YZrBCeqz3sjAH</t>
  </si>
  <si>
    <t>https://drive.google.com/file/d/10DZHWnIcmpnnGSR1Z50YZrBCeqz3sjAH/view?usp=drivesdk</t>
  </si>
  <si>
    <t>Document successfully created; Document successfully merged; PDF created; Emails Sent: [To: pawarsayal34@gmail.com]; Run via form trigger as shindebhagwat1982@gmail.com; Timestamp: Feb 1 2021 7:39 AM</t>
  </si>
  <si>
    <t>vaishanvrajpawar@gamil.com</t>
  </si>
  <si>
    <t>Divya sanjay pawar</t>
  </si>
  <si>
    <t>Z. P. P. School jatewadi</t>
  </si>
  <si>
    <t>1v7RsaXmFMZGMRBvVsBIulFbfJUwk9KAd</t>
  </si>
  <si>
    <t>https://drive.google.com/file/d/1v7RsaXmFMZGMRBvVsBIulFbfJUwk9KAd/view?usp=drivesdk</t>
  </si>
  <si>
    <t>Document successfully created; Document successfully merged; PDF created; Emails Sent: [To: vaishanvrajpawar@gamil.com]; Run via form trigger as shindebhagwat1982@gmail.com; Timestamp: Feb 1 2021 7:54 AM</t>
  </si>
  <si>
    <t>kolherohini27@gmail.com</t>
  </si>
  <si>
    <t xml:space="preserve">Sanika Nitin Pawar </t>
  </si>
  <si>
    <t>Z p p school jarevadi</t>
  </si>
  <si>
    <t>1x7UgH7j0ET2An60nARlfJTFhyd7rouKC</t>
  </si>
  <si>
    <t>https://drive.google.com/file/d/1x7UgH7j0ET2An60nARlfJTFhyd7rouKC/view?usp=drivesdk</t>
  </si>
  <si>
    <t>Document successfully created; Document successfully merged; PDF created; Emails Sent: [To: kolherohini27@gmail.com]; Run via form trigger as shindebhagwat1982@gmail.com; Timestamp: Feb 1 2021 7:59 AM</t>
  </si>
  <si>
    <t>cpruthviraj778@gmail.com</t>
  </si>
  <si>
    <t xml:space="preserve">Chavan Pruthviraj Raghunath </t>
  </si>
  <si>
    <t>Z.P.P.School.Jarevadi</t>
  </si>
  <si>
    <t>12gvyH3zIF51q5pUT0c9jy799ZrBwRD1T</t>
  </si>
  <si>
    <t>https://drive.google.com/file/d/12gvyH3zIF51q5pUT0c9jy799ZrBwRD1T/view?usp=drivesdk</t>
  </si>
  <si>
    <t>Document successfully created; Document successfully merged; PDF created; Emails Sent: [To: cpruthviraj778@gmail.com]; Run via form trigger as shindebhagwat1982@gmail.com; Timestamp: Feb 1 2021 7:59 AM</t>
  </si>
  <si>
    <t>bapuraop107@gmail.com</t>
  </si>
  <si>
    <t>Atharv Bapuaro pawar</t>
  </si>
  <si>
    <t>Z.p.p.s.jarewadip</t>
  </si>
  <si>
    <t>1BkfRNiAPLNho9i4_0BnB5ptirWSqWsv1</t>
  </si>
  <si>
    <t>https://drive.google.com/file/d/1BkfRNiAPLNho9i4_0BnB5ptirWSqWsv1/view?usp=drivesdk</t>
  </si>
  <si>
    <t>Document successfully created; Document successfully merged; PDF created; Emails Sent: [To: bapuraop107@gmail.com]; Run via form trigger as shindebhagwat1982@gmail.com; Timestamp: Feb 1 2021 7:59 AM</t>
  </si>
  <si>
    <t>balujedhe89@gmail.com</t>
  </si>
  <si>
    <t xml:space="preserve">Arati balu jedhe </t>
  </si>
  <si>
    <t>1kGuyhFlnYrqTJ-OXFn2AQCj8t1wYuEhS</t>
  </si>
  <si>
    <t>https://drive.google.com/file/d/1kGuyhFlnYrqTJ-OXFn2AQCj8t1wYuEhS/view?usp=drivesdk</t>
  </si>
  <si>
    <t>Document successfully created; Document successfully merged; PDF created; Emails Sent: [To: balujedhe89@gmail.com]; Run via form trigger as shindebhagwat1982@gmail.com; Timestamp: Feb 1 2021 8:17 AM</t>
  </si>
  <si>
    <t>vaibhavyeole@email.con</t>
  </si>
  <si>
    <t>Nafss</t>
  </si>
  <si>
    <t>Hdofcs</t>
  </si>
  <si>
    <t>Nafw</t>
  </si>
  <si>
    <t>1rGEuNjYsZuvtAMeQ8GFMhIoyLDL65EIZ</t>
  </si>
  <si>
    <t>https://drive.google.com/file/d/1rGEuNjYsZuvtAMeQ8GFMhIoyLDL65EIZ/view?usp=drivesdk</t>
  </si>
  <si>
    <t>Document successfully created; Document successfully merged; PDF created; Emails Sent: [To: vaibhavyeole@email.con]; Run via form trigger as shindebhagwat1982@gmail.com; Timestamp: Feb 1 2021 8:22 AM</t>
  </si>
  <si>
    <t>mangeshjare@gamil.com</t>
  </si>
  <si>
    <t>Sanika dnyaneshwar jare</t>
  </si>
  <si>
    <t>1jze97hLvLxY3kVEFmB9NoSLyYKcc-OE3</t>
  </si>
  <si>
    <t>https://drive.google.com/file/d/1jze97hLvLxY3kVEFmB9NoSLyYKcc-OE3/view?usp=drivesdk</t>
  </si>
  <si>
    <t>Document successfully created; Document successfully merged; PDF created; Emails Sent: [To: mangeshjare@gamil.com]; Run via form trigger as shindebhagwat1982@gmail.com; Timestamp: Feb 1 2021 8:46 AM</t>
  </si>
  <si>
    <t>manishapawar2545@gmail.com</t>
  </si>
  <si>
    <t>Aditya Dnyaneshwar pawar</t>
  </si>
  <si>
    <t>Z.P.P.S. Jarewadi</t>
  </si>
  <si>
    <t>1Ei0E8c-vfcqTMKqIX7Ks6PoB1WeEIurs</t>
  </si>
  <si>
    <t>https://drive.google.com/file/d/1Ei0E8c-vfcqTMKqIX7Ks6PoB1WeEIurs/view?usp=drivesdk</t>
  </si>
  <si>
    <t>Document successfully created; Document successfully merged; PDF created; Emails Sent: [To: manishapawar2545@gmail.com]; Run via form trigger as shindebhagwat1982@gmail.com; Timestamp: Feb 1 2021 8:51 AM</t>
  </si>
  <si>
    <t>shubhamsule44@gmail.com</t>
  </si>
  <si>
    <t xml:space="preserve">Shubham Prabhakar Sule. </t>
  </si>
  <si>
    <t>18vC9LyykLT5aVmXPW7diD4PcsH3e7TK3</t>
  </si>
  <si>
    <t>https://drive.google.com/file/d/18vC9LyykLT5aVmXPW7diD4PcsH3e7TK3/view?usp=drivesdk</t>
  </si>
  <si>
    <t>Document successfully created; Document successfully merged; PDF created; Emails Sent: [To: shubhamsule44@gmail.com]; Run via form trigger as shindebhagwat1982@gmail.com; Timestamp: Feb 1 2021 8:54 AM</t>
  </si>
  <si>
    <t>Pravin Shivaji jedhe</t>
  </si>
  <si>
    <t>101KaknHSJr0Spb72jnmFc9dSsgLGZypM</t>
  </si>
  <si>
    <t>https://drive.google.com/file/d/101KaknHSJr0Spb72jnmFc9dSsgLGZypM/view?usp=drivesdk</t>
  </si>
  <si>
    <t>Document successfully created; Document successfully merged; PDF created; Emails Sent: [To: suwarnajedhe0512@gmail.com]; Run via form trigger as shindebhagwat1982@gmail.com; Timestamp: Feb 1 2021 9:07 AM</t>
  </si>
  <si>
    <t>ashivanijare650@gamil.com</t>
  </si>
  <si>
    <t>Jare sanjivani bhujang</t>
  </si>
  <si>
    <t>1NlzybKFK4eet8ddgp-R-iPvAw_eChC9N</t>
  </si>
  <si>
    <t>https://drive.google.com/file/d/1NlzybKFK4eet8ddgp-R-iPvAw_eChC9N/view?usp=drivesdk</t>
  </si>
  <si>
    <t>Document successfully created; Document successfully merged; PDF created; Emails Sent: [To: ashivanijare650@gamil.com]; Run via form trigger as shindebhagwat1982@gmail.com; Timestamp: Feb 1 2021 9:16 AM</t>
  </si>
  <si>
    <t>ghayal@gmail.com</t>
  </si>
  <si>
    <t>रघुनाथ संतोष घायाळ.</t>
  </si>
  <si>
    <t>10rPi2HbfAfGUqCEonQzAA1AzEvbzjfIj</t>
  </si>
  <si>
    <t>https://drive.google.com/file/d/10rPi2HbfAfGUqCEonQzAA1AzEvbzjfIj/view?usp=drivesdk</t>
  </si>
  <si>
    <t>Document successfully created; Document successfully merged; PDF created; Emails Sent: [To: ghayal@gmail.com]; Run via form trigger as shindebhagwat1982@gmail.com; Timestamp: Feb 1 2021 9:41 AM</t>
  </si>
  <si>
    <t>nawales005@gmail.com</t>
  </si>
  <si>
    <t>सुरज संयज नवले</t>
  </si>
  <si>
    <t>जि प प्रा शाळा जरेवाडी</t>
  </si>
  <si>
    <t>1xYGbgex0T_TG6a6Fwn5lWaks5o7dzIdD</t>
  </si>
  <si>
    <t>https://drive.google.com/file/d/1xYGbgex0T_TG6a6Fwn5lWaks5o7dzIdD/view?usp=drivesdk</t>
  </si>
  <si>
    <t>Document successfully created; Document successfully merged; PDF created; Emails Sent: [To: nawales005@gmail.com]; Run via form trigger as shindebhagwat1982@gmail.com; Timestamp: Feb 1 2021 9:43 AM</t>
  </si>
  <si>
    <t>mahadevgore5788@gmail.com</t>
  </si>
  <si>
    <t xml:space="preserve">Ajay mahadev gore </t>
  </si>
  <si>
    <t xml:space="preserve">jilla parishad prathamic shala Jarewadi </t>
  </si>
  <si>
    <t>1-Tq5LlP5vZ3d81Sa6-rvmO0MwR6bvJIV</t>
  </si>
  <si>
    <t>https://drive.google.com/file/d/1-Tq5LlP5vZ3d81Sa6-rvmO0MwR6bvJIV/view?usp=drivesdk</t>
  </si>
  <si>
    <t>Document successfully created; Document successfully merged; PDF created; Emails Sent: [To: mahadevgore5788@gmail.com]; Run via form trigger as shindebhagwat1982@gmail.com; Timestamp: Feb 1 2021 10:00 AM</t>
  </si>
  <si>
    <t>rushikeshbhogal@email.com</t>
  </si>
  <si>
    <t>Bhogal Prathmesh Nanasaheb</t>
  </si>
  <si>
    <t xml:space="preserve">Zarewadi </t>
  </si>
  <si>
    <t>1A91uvC18NZordztoSXqqHhcLjBa3SxbV</t>
  </si>
  <si>
    <t>https://drive.google.com/file/d/1A91uvC18NZordztoSXqqHhcLjBa3SxbV/view?usp=drivesdk</t>
  </si>
  <si>
    <t>Document successfully created; Document successfully merged; PDF created; Emails Sent: [To: rushikeshbhogal@email.com]; Run via form trigger as shindebhagwat1982@gmail.com; Timestamp: Feb 1 2021 10:12 AM</t>
  </si>
  <si>
    <t>nileshsjaybhaye@gmail.com</t>
  </si>
  <si>
    <t>Nilesh shsnkar jaybhaye</t>
  </si>
  <si>
    <t>Z p p school jarewadi</t>
  </si>
  <si>
    <t>14vyXdQ3Ekcjp_VvRGM5R1SfI2IfIRccO</t>
  </si>
  <si>
    <t>https://drive.google.com/file/d/14vyXdQ3Ekcjp_VvRGM5R1SfI2IfIRccO/view?usp=drivesdk</t>
  </si>
  <si>
    <t>Document successfully created; Document successfully merged; PDF created; Emails Sent: [To: nileshsjaybhaye@gmail.com]; Run via form trigger as shindebhagwat1982@gmail.com; Timestamp: Feb 1 2021 10:15 AM</t>
  </si>
  <si>
    <t>abhinavbarvkar0@gmail.com</t>
  </si>
  <si>
    <t>Abhinav vitthal Barvkar</t>
  </si>
  <si>
    <t>New English school chichondi</t>
  </si>
  <si>
    <t>1fpEdZMGp4UV5k5_cnonsaOHBQfmNE8I-</t>
  </si>
  <si>
    <t>https://drive.google.com/file/d/1fpEdZMGp4UV5k5_cnonsaOHBQfmNE8I-/view?usp=drivesdk</t>
  </si>
  <si>
    <t>Document successfully created; Document successfully merged; PDF created; Emails Sent: [To: abhinavbarvkar0@gmail.com]; Run via form trigger as shindebhagwat1982@gmail.com; Timestamp: Feb 1 2021 10:16 AM</t>
  </si>
  <si>
    <t>Ushaghoshir@gmail.com</t>
  </si>
  <si>
    <t>Amar uddhav ghoshir</t>
  </si>
  <si>
    <t>Z.p.p primary school Jarewadi</t>
  </si>
  <si>
    <t>1Xh0FpCCrvLjKQjMDbdiihvVlcRbP4mlI</t>
  </si>
  <si>
    <t>https://drive.google.com/file/d/1Xh0FpCCrvLjKQjMDbdiihvVlcRbP4mlI/view?usp=drivesdk</t>
  </si>
  <si>
    <t>Document successfully created; Document successfully merged; PDF created; Emails Sent: [To: Ushaghoshir@gmail.com]; Run via form trigger as shindebhagwat1982@gmail.com; Timestamp: Feb 1 2021 10:28 AM</t>
  </si>
  <si>
    <t>raut67537@gamil.com</t>
  </si>
  <si>
    <t>Dnyaneshwari raut</t>
  </si>
  <si>
    <t>Z, P, P, S, Jarewadi</t>
  </si>
  <si>
    <t>1DQCBxisulORnx-kXDAkifiVSkt_aNvfy</t>
  </si>
  <si>
    <t>https://drive.google.com/file/d/1DQCBxisulORnx-kXDAkifiVSkt_aNvfy/view?usp=drivesdk</t>
  </si>
  <si>
    <t>Document successfully created; Document successfully merged; PDF created; Emails Sent: [To: raut67537@gamil.com]; Run via form trigger as shindebhagwat1982@gmail.com; Timestamp: Feb 1 2021 10:34 AM</t>
  </si>
  <si>
    <t>anitaatkare34372@gmail.com</t>
  </si>
  <si>
    <t>Atkare Asmita Tukaram</t>
  </si>
  <si>
    <t>Z .P. P. School jarewadi</t>
  </si>
  <si>
    <t>1ra9UntgXxle0dQZ0VFBdq7ajcql0ORJ8</t>
  </si>
  <si>
    <t>https://drive.google.com/file/d/1ra9UntgXxle0dQZ0VFBdq7ajcql0ORJ8/view?usp=drivesdk</t>
  </si>
  <si>
    <t>Document successfully created; Document successfully merged; PDF created; Emails Sent: [To: anitaatkare34372@gmail.com]; Run via form trigger as shindebhagwat1982@gmail.com; Timestamp: Feb 1 2021 11:19 AM</t>
  </si>
  <si>
    <t>mohanbhilare53@gmail.com</t>
  </si>
  <si>
    <t>Mayuri Bhilare</t>
  </si>
  <si>
    <t>12bnSmf-IYArZc7-DimybXUjPV3_8xD4Q</t>
  </si>
  <si>
    <t>https://drive.google.com/file/d/12bnSmf-IYArZc7-DimybXUjPV3_8xD4Q/view?usp=drivesdk</t>
  </si>
  <si>
    <t>Document successfully created; Document successfully merged; PDF created; Emails Sent: [To: mohanbhilare53@gmail.com]; Run via form trigger as shindebhagwat1982@gmail.com; Timestamp: Feb 1 2021 9:31 PM</t>
  </si>
  <si>
    <t>sadashivjadhv165@gmail.com</t>
  </si>
  <si>
    <t>Jadhav Harshada sadashiv.</t>
  </si>
  <si>
    <t>Z.p.p school Jarewadi.</t>
  </si>
  <si>
    <t>1R_vPd7Z12phgomVGMs7eRxiAhMbmteNl</t>
  </si>
  <si>
    <t>https://drive.google.com/file/d/1R_vPd7Z12phgomVGMs7eRxiAhMbmteNl/view?usp=drivesdk</t>
  </si>
  <si>
    <t>Document successfully created; Document successfully merged; PDF created; Emails Sent: [To: sadashivjadhv165@gmail.com]; Run via form trigger as shindebhagwat1982@gmail.com; Timestamp: Feb 1 2021 10:05 PM</t>
  </si>
  <si>
    <t>sushantpawar2626@gmail.com</t>
  </si>
  <si>
    <t>Prashant Shriram Pawar</t>
  </si>
  <si>
    <t>Z.P.Primary School Jarewadi</t>
  </si>
  <si>
    <t>1D6XaajpEFJ6m98BXr4qqFdlZdrz_d9JO</t>
  </si>
  <si>
    <t>https://drive.google.com/file/d/1D6XaajpEFJ6m98BXr4qqFdlZdrz_d9JO/view?usp=drivesdk</t>
  </si>
  <si>
    <t>Document successfully created; Document successfully merged; PDF created; Emails Sent: [To: sushantpawar2626@gmail.com]; Run via form trigger as shindebhagwat1982@gmail.com; Timestamp: Feb 1 2021 11:48 PM</t>
  </si>
  <si>
    <t>archanaandure1988@gmail.com</t>
  </si>
  <si>
    <t>Vaibhav Mahendra Dagade</t>
  </si>
  <si>
    <t>Z. P. P. S jarewadi</t>
  </si>
  <si>
    <t>1k7WKce-ytxU-9a2pElLKxeicbqB29thh</t>
  </si>
  <si>
    <t>https://drive.google.com/file/d/1k7WKce-ytxU-9a2pElLKxeicbqB29thh/view?usp=drivesdk</t>
  </si>
  <si>
    <t>Document successfully created; Document successfully merged; PDF created; Emails Sent: [To: archanaandure1988@gmail.com]; Run via form trigger as shindebhagwat1982@gmail.com; Timestamp: Feb 1 2021 11:52 PM</t>
  </si>
  <si>
    <t>aaniketkhole@gmail.com</t>
  </si>
  <si>
    <t>Aniket Vishnu Khole</t>
  </si>
  <si>
    <t>Z. P. P. School Zarewadi</t>
  </si>
  <si>
    <t>15Uh9lD-VBUQt3Gy2if8TRLE4XiRlc2ra</t>
  </si>
  <si>
    <t>https://drive.google.com/file/d/15Uh9lD-VBUQt3Gy2if8TRLE4XiRlc2ra/view?usp=drivesdk</t>
  </si>
  <si>
    <t>Document successfully created; Document successfully merged; PDF created; Emails Sent: [To: aaniketkhole@gmail.com]; Run via form trigger as shindebhagwat1982@gmail.com; Timestamp: Feb 2 2021 3:48 AM</t>
  </si>
  <si>
    <t>harshaddudhawade@gmail.com</t>
  </si>
  <si>
    <t>Dudhawade Harshad Balu</t>
  </si>
  <si>
    <t>Z.P.Primary school Jarewadi</t>
  </si>
  <si>
    <t>1_2_E9ro9M7dET4zVJWfhZsDJs8WO39_P</t>
  </si>
  <si>
    <t>https://drive.google.com/file/d/1_2_E9ro9M7dET4zVJWfhZsDJs8WO39_P/view?usp=drivesdk</t>
  </si>
  <si>
    <t>Document successfully created; Document successfully merged; PDF created; Emails Sent: [To: harshaddudhawade@gmail.com]; Run via form trigger as shindebhagwat1982@gmail.com; Timestamp: Feb 2 2021 4:53 AM</t>
  </si>
  <si>
    <t>jareshilpa0@gmail.com</t>
  </si>
  <si>
    <t>Amruta Bhausaheb Jare</t>
  </si>
  <si>
    <t>1awu1zJkiQVJ0qfTHbAvBk7AN7w4NCn3T</t>
  </si>
  <si>
    <t>https://drive.google.com/file/d/1awu1zJkiQVJ0qfTHbAvBk7AN7w4NCn3T/view?usp=drivesdk</t>
  </si>
  <si>
    <t>Document successfully created; Document successfully merged; PDF created; Emails Sent: [To: jareshilpa0@gmail.com]; Run via form trigger as shindebhagwat1982@gmail.com; Timestamp: Feb 2 2021 7:00 AM</t>
  </si>
  <si>
    <t>rajshree581977@gmail.com</t>
  </si>
  <si>
    <t>Sharayu Bhalchandra Ghodke</t>
  </si>
  <si>
    <t>Swami vivekanand vidyamandir kaij</t>
  </si>
  <si>
    <t>1m8uCCD9LqQTxll2qVkKH-FQcc7TINvHn</t>
  </si>
  <si>
    <t>https://drive.google.com/file/d/1m8uCCD9LqQTxll2qVkKH-FQcc7TINvHn/view?usp=drivesdk</t>
  </si>
  <si>
    <t>Document successfully created; Document successfully merged; PDF created; Emails Sent: [To: rajshree581977@gmail.com]; Run via form trigger as shindebhagwat1982@gmail.com; Timestamp: Feb 2 2021 7:32 AM</t>
  </si>
  <si>
    <t>bhausahebdambhe@284gamil.com</t>
  </si>
  <si>
    <t>Abhijeet Bhausaheb Dambhe</t>
  </si>
  <si>
    <t>Z.p.p. school jarewadi</t>
  </si>
  <si>
    <t>1t91qaeQi3MUXBYJrm0ZVsLlEGCWoWCo0</t>
  </si>
  <si>
    <t>https://drive.google.com/file/d/1t91qaeQi3MUXBYJrm0ZVsLlEGCWoWCo0/view?usp=drivesdk</t>
  </si>
  <si>
    <t>Document successfully created; Document successfully merged; PDF created; Emails Sent: [To: bhausahebdambhe@284gamil.com]; Run via form trigger as shindebhagwat1982@gmail.com; Timestamp: Feb 2 2021 7:43 AM</t>
  </si>
  <si>
    <t>asaram0657@gmail.com</t>
  </si>
  <si>
    <t xml:space="preserve">Asaram Harishchandra Pawar </t>
  </si>
  <si>
    <t xml:space="preserve">जिल्हा परिषद प्राथमिक जरेवाडी </t>
  </si>
  <si>
    <t>1oN-7bwRg0x1hkybvwwBM6MBEBrp1lISz</t>
  </si>
  <si>
    <t>https://drive.google.com/file/d/1oN-7bwRg0x1hkybvwwBM6MBEBrp1lISz/view?usp=drivesdk</t>
  </si>
  <si>
    <t>Document successfully created; Document successfully merged; PDF created; Emails Sent: [To: asaram0657@gmail.com]; Run via form trigger as shindebhagwat1982@gmail.com; Timestamp: Feb 2 2021 8:08 AM</t>
  </si>
  <si>
    <t>ap1520225@gmail.com</t>
  </si>
  <si>
    <t>M</t>
  </si>
  <si>
    <t>P</t>
  </si>
  <si>
    <t>Pp</t>
  </si>
  <si>
    <t>1eCN5HfPVKixhHFw1XfESZ8_GwBBeSC1j</t>
  </si>
  <si>
    <t>https://drive.google.com/file/d/1eCN5HfPVKixhHFw1XfESZ8_GwBBeSC1j/view?usp=drivesdk</t>
  </si>
  <si>
    <t>Document successfully created; Document successfully merged; PDF created; Emails Sent: [To: ap1520225@gmail.com]; Run via form trigger as shindebhagwat1982@gmail.com; Timestamp: Feb 2 2021 9:39 AM</t>
  </si>
  <si>
    <t>akashjare563@gmail.com</t>
  </si>
  <si>
    <t>Amol ashok jare</t>
  </si>
  <si>
    <t>1bKSGsoyVSNPTJDjtn68lXgcAU1v4NKSw</t>
  </si>
  <si>
    <t>https://drive.google.com/file/d/1bKSGsoyVSNPTJDjtn68lXgcAU1v4NKSw/view?usp=drivesdk</t>
  </si>
  <si>
    <t>Document successfully created; Document successfully merged; PDF created; Emails Sent: [To: akashjare563@gmail.com]; Run via form trigger as shindebhagwat1982@gmail.com; Timestamp: Feb 2 2021 9:59 AM</t>
  </si>
  <si>
    <t>bhilareabhijeet620@gamail.com</t>
  </si>
  <si>
    <t>Abhijeet hanumant bhilare</t>
  </si>
  <si>
    <t>1lhamCi2F3vY57FEY5Ts6QaQ2O3Oi47Ov</t>
  </si>
  <si>
    <t>https://drive.google.com/file/d/1lhamCi2F3vY57FEY5Ts6QaQ2O3Oi47Ov/view?usp=drivesdk</t>
  </si>
  <si>
    <t>Document successfully created; Document successfully merged; PDF created; Emails Sent: [To: bhilareabhijeet620@gamail.com]; Run via form trigger as shindebhagwat1982@gmail.com; Timestamp: Feb 2 2021 10:00 AM</t>
  </si>
  <si>
    <t>panhlkaradinath@gmail.com</t>
  </si>
  <si>
    <t xml:space="preserve">Vaishnavi Adinath panhlkar </t>
  </si>
  <si>
    <t xml:space="preserve">Zoos Jarewadi </t>
  </si>
  <si>
    <t xml:space="preserve"> बीड</t>
  </si>
  <si>
    <t>1VFLVunQEdq89L3ok3z-Qjte4dbdUKOy1</t>
  </si>
  <si>
    <t>https://drive.google.com/file/d/1VFLVunQEdq89L3ok3z-Qjte4dbdUKOy1/view?usp=drivesdk</t>
  </si>
  <si>
    <t>Document successfully created; Document successfully merged; PDF created; Emails Sent: [To: panhlkaradinath@gmail.com]; Run via form trigger as shindebhagwat1982@gmail.com; Timestamp: Feb 2 2021 10:19 AM</t>
  </si>
  <si>
    <t>atharvpawar3334@gmail.com</t>
  </si>
  <si>
    <t>अथर्व बाबासाहेब पवार</t>
  </si>
  <si>
    <t>जि.प.प्रा. शाळा जरेवाडी</t>
  </si>
  <si>
    <t>1Gu0NjeEBPoUJ7C9_z94A8DUralal8vNd</t>
  </si>
  <si>
    <t>https://drive.google.com/file/d/1Gu0NjeEBPoUJ7C9_z94A8DUralal8vNd/view?usp=drivesdk</t>
  </si>
  <si>
    <t>Document successfully created; Document successfully merged; PDF created; Emails Sent: [To: atharvpawar3334@gmail.com]; Run via form trigger as shindebhagwat1982@gmail.com; Timestamp: Feb 2 2021 10:36 AM</t>
  </si>
  <si>
    <t>sarthaksangale4740@gmail.com</t>
  </si>
  <si>
    <t>Sarthak Dipak sangale</t>
  </si>
  <si>
    <t>1NsywDgZFlC3u_eAiITwRo1g-i5gd6O5i</t>
  </si>
  <si>
    <t>https://drive.google.com/file/d/1NsywDgZFlC3u_eAiITwRo1g-i5gd6O5i/view?usp=drivesdk</t>
  </si>
  <si>
    <t>Document successfully created; Document successfully merged; PDF created; Emails Sent: [To: sarthaksangale4740@gmail.com]; Run via form trigger as shindebhagwat1982@gmail.com; Timestamp: Feb 2 2021 5:20 PM</t>
  </si>
  <si>
    <t>abdulattar26904@gmail.com</t>
  </si>
  <si>
    <t xml:space="preserve">माऊली पवार </t>
  </si>
  <si>
    <t xml:space="preserve">माऊली  पवार </t>
  </si>
  <si>
    <t>17Z6r0C0cssCRSRMJGz8l2vsQ3ZMN1_SK</t>
  </si>
  <si>
    <t>https://drive.google.com/file/d/17Z6r0C0cssCRSRMJGz8l2vsQ3ZMN1_SK/view?usp=drivesdk</t>
  </si>
  <si>
    <t>Document successfully created; Document successfully merged; PDF created; !!Error Sending Emails: Service invoked too many times for one day: email.; Run via form trigger as shindebhagwat1982@gmail.com; Timestamp: Feb 3 2021 2:22 AM</t>
  </si>
  <si>
    <t>kales1663@gmail.com</t>
  </si>
  <si>
    <t>Shravani Satish kale</t>
  </si>
  <si>
    <t>1wdwnUHNYRhXKU52sUNwEbatQ3qb6WYfF</t>
  </si>
  <si>
    <t>https://drive.google.com/file/d/1wdwnUHNYRhXKU52sUNwEbatQ3qb6WYfF/view?usp=drivesdk</t>
  </si>
  <si>
    <t>Document successfully created; Document successfully merged; PDF created; Emails Sent: [To: kales1663@gmail.com]; Run via form trigger as shindebhagwat1982@gmail.com; Timestamp: Feb 3 2021 7:01 AM</t>
  </si>
  <si>
    <t>raghunathgopalghare@gmail.com</t>
  </si>
  <si>
    <t>Gopalghare Mayuri Raghunath</t>
  </si>
  <si>
    <t>Z.P.C.P.S.Pargaon(Ghu) Tq. Patoda</t>
  </si>
  <si>
    <t>1ZCVV5Fk3noXN0c5K3WTBZU_WESDAhLWU</t>
  </si>
  <si>
    <t>https://drive.google.com/file/d/1ZCVV5Fk3noXN0c5K3WTBZU_WESDAhLWU/view?usp=drivesdk</t>
  </si>
  <si>
    <t>Document successfully created; Document successfully merged; PDF created; Emails Sent: [To: raghunathgopalghare@gmail.com]; Run via form trigger as shindebhagwat1982@gmail.com; Timestamp: Feb 3 2021 7:18 AM</t>
  </si>
  <si>
    <t>sanjaykasaresanjaykasare0588@gmail.com</t>
  </si>
  <si>
    <t>Pradeep kashinath kasare</t>
  </si>
  <si>
    <t>Z P Primary school jarewadi</t>
  </si>
  <si>
    <t>1CsMxbkRzJ-6SHqGy7r6tghn-Cj5Ohsty</t>
  </si>
  <si>
    <t>https://drive.google.com/file/d/1CsMxbkRzJ-6SHqGy7r6tghn-Cj5Ohsty/view?usp=drivesdk</t>
  </si>
  <si>
    <t>Document successfully created; Document successfully merged; PDF created; Emails Sent: [To: sanjaykasaresanjaykasare0588@gmail.com]; Run via form trigger as shindebhagwat1982@gmail.com; Timestamp: Feb 3 2021 8:18 AM</t>
  </si>
  <si>
    <t>pawarashwin6@gamil.com</t>
  </si>
  <si>
    <t>Rutuja mahadev pawar</t>
  </si>
  <si>
    <t>Shri swami amrut bharti vidyalay pimpalwandi</t>
  </si>
  <si>
    <t>Beed beed</t>
  </si>
  <si>
    <t>12b_Qu-4qpwicfeveVgqF9cJkCnSz33Pu</t>
  </si>
  <si>
    <t>https://drive.google.com/file/d/12b_Qu-4qpwicfeveVgqF9cJkCnSz33Pu/view?usp=drivesdk</t>
  </si>
  <si>
    <t>Document successfully created; Document successfully merged; PDF created; Emails Sent: [To: pawarashwin6@gamil.com]; Run via form trigger as shindebhagwat1982@gmail.com; Timestamp: Feb 3 2021 8:28 AM</t>
  </si>
  <si>
    <t>avinash1@gamail.com</t>
  </si>
  <si>
    <t>Adarsh Atul Khengare</t>
  </si>
  <si>
    <t>1_8WF1vtYNOIg-qF7-WwTCZRAC6GOO9GM</t>
  </si>
  <si>
    <t>https://drive.google.com/file/d/1_8WF1vtYNOIg-qF7-WwTCZRAC6GOO9GM/view?usp=drivesdk</t>
  </si>
  <si>
    <t>Document successfully created; Document successfully merged; PDF created; Emails Sent: [To: avinash1@gamail.com]; Run via form trigger as shindebhagwat1982@gmail.com; Timestamp: Feb 3 2021 9:30 AM</t>
  </si>
  <si>
    <t>pawaromkar2007@gmail.com</t>
  </si>
  <si>
    <t>Omkar Rajendra Pawar</t>
  </si>
  <si>
    <t>Z.P.P.S.Jarewadi</t>
  </si>
  <si>
    <t>1e7JKIIm2JES15vH1L83opN7BGSwjF0LZ</t>
  </si>
  <si>
    <t>https://drive.google.com/file/d/1e7JKIIm2JES15vH1L83opN7BGSwjF0LZ/view?usp=drivesdk</t>
  </si>
  <si>
    <t>Document successfully created; Document successfully merged; PDF created; Emails Sent: [To: pawaromkar2007@gmail.com]; Run via form trigger as shindebhagwat1982@gmail.com; Timestamp: Feb 3 2021 9:56 AM</t>
  </si>
  <si>
    <t>balugholve211@gmail.com</t>
  </si>
  <si>
    <t xml:space="preserve">Vaibhav balu gholve         </t>
  </si>
  <si>
    <t>Z.p.p. School.jarewadi</t>
  </si>
  <si>
    <t>1Y7IcBgj0xayb6yoYildbL7ReiRqdtwrT</t>
  </si>
  <si>
    <t>https://drive.google.com/file/d/1Y7IcBgj0xayb6yoYildbL7ReiRqdtwrT/view?usp=drivesdk</t>
  </si>
  <si>
    <t>Document successfully created; Document successfully merged; PDF created; Emails Sent: [To: balugholve211@gmail.com]; Run via form trigger as shindebhagwat1982@gmail.com; Timestamp: Feb 3 2021 10:16 AM</t>
  </si>
  <si>
    <t>pawardadasaheb51@gmail.com</t>
  </si>
  <si>
    <t>Pawar Pravin Dada</t>
  </si>
  <si>
    <t>Z.P.P.School Jarewadi</t>
  </si>
  <si>
    <t>15Yth8qq9CjaxT80A2X_03wiCZ9qMn1yo</t>
  </si>
  <si>
    <t>https://drive.google.com/file/d/15Yth8qq9CjaxT80A2X_03wiCZ9qMn1yo/view?usp=drivesdk</t>
  </si>
  <si>
    <t>Document successfully created; Document successfully merged; PDF created; Emails Sent: [To: pawardadasaheb51@gmail.com]; Run via form trigger as shindebhagwat1982@gmail.com; Timestamp: Feb 3 2021 10:17 AM</t>
  </si>
  <si>
    <t>daradesanjay42@gmail.com</t>
  </si>
  <si>
    <t>Darade Pranav Sanjay.</t>
  </si>
  <si>
    <t>Z.p.p.school,jarewadi</t>
  </si>
  <si>
    <t>1V6dQNzOGKLtZWVY7uc_14kTMZ3iTQWqS</t>
  </si>
  <si>
    <t>https://drive.google.com/file/d/1V6dQNzOGKLtZWVY7uc_14kTMZ3iTQWqS/view?usp=drivesdk</t>
  </si>
  <si>
    <t>Document successfully created; Document successfully merged; PDF created; Emails Sent: [To: daradesanjay42@gmail.com]; Run via form trigger as shindebhagwat1982@gmail.com; Timestamp: Feb 3 2021 12:20 PM</t>
  </si>
  <si>
    <t>jadhavkrushna590@gmail.com</t>
  </si>
  <si>
    <t>Kanchan Krushna Jadhav</t>
  </si>
  <si>
    <t>Z P P S Jarewadi</t>
  </si>
  <si>
    <t>1oKIeHgp-pbuiSeqLLbsEdKuAikrkI5F8</t>
  </si>
  <si>
    <t>https://drive.google.com/file/d/1oKIeHgp-pbuiSeqLLbsEdKuAikrkI5F8/view?usp=drivesdk</t>
  </si>
  <si>
    <t>Document successfully created; Document successfully merged; PDF created; Emails Sent: [To: jadhavkrushna590@gmail.com]; Run via form trigger as shindebhagwat1982@gmail.com; Timestamp: Feb 3 2021 9:17 PM</t>
  </si>
  <si>
    <t>9174@gmail.com</t>
  </si>
  <si>
    <t xml:space="preserve">Shivam gangadhar jare </t>
  </si>
  <si>
    <t>1k9OCkoBGcS719q6gOjlD1Bqljb3cKyzW</t>
  </si>
  <si>
    <t>https://drive.google.com/file/d/1k9OCkoBGcS719q6gOjlD1Bqljb3cKyzW/view?usp=drivesdk</t>
  </si>
  <si>
    <t>Document successfully created; Document successfully merged; PDF created; Emails Sent: [To: 9174@gmail.com]; Run via form trigger as shindebhagwat1982@gmail.com; Timestamp: Feb 3 2021 9:28 PM</t>
  </si>
  <si>
    <t>pawarsandhya288@gmail.com</t>
  </si>
  <si>
    <t xml:space="preserve">Pawar Priyanka Nanasaheb </t>
  </si>
  <si>
    <t xml:space="preserve">Z.P.P School Jarewadi </t>
  </si>
  <si>
    <t>10EmFdeW5cJ-1p7SQXnrsCeR9PqcGTfJQ</t>
  </si>
  <si>
    <t>https://drive.google.com/file/d/10EmFdeW5cJ-1p7SQXnrsCeR9PqcGTfJQ/view?usp=drivesdk</t>
  </si>
  <si>
    <t>Document successfully created; Document successfully merged; PDF created; Emails Sent: [To: pawarsandhya288@gmail.com]; Run via form trigger as shindebhagwat1982@gmail.com; Timestamp: Feb 3 2021 10:06 PM</t>
  </si>
  <si>
    <t>ashokshinded2h@gmail.com</t>
  </si>
  <si>
    <t xml:space="preserve">Diksha ashok shinde </t>
  </si>
  <si>
    <t xml:space="preserve">Zarewday </t>
  </si>
  <si>
    <t xml:space="preserve">Baad </t>
  </si>
  <si>
    <t>1k8lSevDbI7VNLwLoJpkmHyEi4QRjkBuf</t>
  </si>
  <si>
    <t>https://drive.google.com/file/d/1k8lSevDbI7VNLwLoJpkmHyEi4QRjkBuf/view?usp=drivesdk</t>
  </si>
  <si>
    <t>Document successfully created; Document successfully merged; PDF created; Emails Sent: [To: ashokshinded2h@gmail.com]; Run via form trigger as shindebhagwat1982@gmail.com; Timestamp: Feb 3 2021 10:43 PM</t>
  </si>
  <si>
    <t>archanaandue1988@gemail.com</t>
  </si>
  <si>
    <t>Vaibhav Mahendra dagade</t>
  </si>
  <si>
    <t>Z. P. P. S jarewdi</t>
  </si>
  <si>
    <t>1orVzzpsyu5r_co3woZaLR-t1e8rRxu8K</t>
  </si>
  <si>
    <t>https://drive.google.com/file/d/1orVzzpsyu5r_co3woZaLR-t1e8rRxu8K/view?usp=drivesdk</t>
  </si>
  <si>
    <t>Document successfully created; Document successfully merged; PDF created; Emails Sent: [To: archanaandue1988@gemail.com]; Run via form trigger as shindebhagwat1982@gmail.com; Timestamp: Feb 3 2021 11:00 PM</t>
  </si>
  <si>
    <t>ujwalgopalghare@gmail.com</t>
  </si>
  <si>
    <t>Gopalghare Ujwal Raghunath</t>
  </si>
  <si>
    <t>V N V Patoda</t>
  </si>
  <si>
    <t>18NQsETZOFO0madhJwdFfzAEQ38932QdP</t>
  </si>
  <si>
    <t>https://drive.google.com/file/d/18NQsETZOFO0madhJwdFfzAEQ38932QdP/view?usp=drivesdk</t>
  </si>
  <si>
    <t>Document successfully created; Document successfully merged; PDF created; Emails Sent: [To: ujwalgopalghare@gmail.com]; Run via form trigger as shindebhagwat1982@gmail.com; Timestamp: Feb 4 2021 9:29 AM</t>
  </si>
  <si>
    <t>pradnyamehetregadekar@gmail.com</t>
  </si>
  <si>
    <t>Vedant Yogesh Gadekar</t>
  </si>
  <si>
    <t>S.K.Somayya primary school Shrirampur</t>
  </si>
  <si>
    <t>1ehYwxmtqHLRId7oi7TpRDSecjcjhGFOL</t>
  </si>
  <si>
    <t>https://drive.google.com/file/d/1ehYwxmtqHLRId7oi7TpRDSecjcjhGFOL/view?usp=drivesdk</t>
  </si>
  <si>
    <t>Document successfully created; Document successfully merged; PDF created; Emails Sent: [To: pradnyamehetregadekar@gmail.com]; Run via form trigger as shindebhagwat1982@gmail.com; Timestamp: Feb 5 2021 10:52 AM</t>
  </si>
  <si>
    <t>dryoga12@gmail.com</t>
  </si>
  <si>
    <t>Vedika Yogesh Gadekar</t>
  </si>
  <si>
    <t>S.K.Sommya Primary School Shrirampur</t>
  </si>
  <si>
    <t>1I6GHgmHEyeymrzdud7XIy9UbtcAfVFaH</t>
  </si>
  <si>
    <t>https://drive.google.com/file/d/1I6GHgmHEyeymrzdud7XIy9UbtcAfVFaH/view?usp=drivesdk</t>
  </si>
  <si>
    <t>Document successfully created; Document successfully merged; PDF created; Emails Sent: [To: dryoga12@gmail.com]; Run via form trigger as shindebhagwat1982@gmail.com; Timestamp: Feb 5 2021 10:55 AM</t>
  </si>
  <si>
    <t>bhausahebjadav54@gmail.com</t>
  </si>
  <si>
    <t>Bhausaheb</t>
  </si>
  <si>
    <t>D p s</t>
  </si>
  <si>
    <t>Ahemednagar</t>
  </si>
  <si>
    <t>1n60pR_C_S1ovMVM1yTMwEh3IpYEaR0Hl</t>
  </si>
  <si>
    <t>https://drive.google.com/file/d/1n60pR_C_S1ovMVM1yTMwEh3IpYEaR0Hl/view?usp=drivesdk</t>
  </si>
  <si>
    <t>Document successfully created; Document successfully merged; PDF created; Emails Sent: [To: bhausahebjadav54@gmail.com]; Run via form trigger as shindebhagwat1982@gmail.com; Timestamp: Feb 5 2021 8:40 PM</t>
  </si>
  <si>
    <t>laxmanjaybhaye0101@gmail.com</t>
  </si>
  <si>
    <t>Pravin Laxman Jaybhaye</t>
  </si>
  <si>
    <t>Z.p.p.school,Jarewadi</t>
  </si>
  <si>
    <t>1wZBiZpw1c3CupDcf4jgF36Fp4BaBCzcq</t>
  </si>
  <si>
    <t>https://drive.google.com/file/d/1wZBiZpw1c3CupDcf4jgF36Fp4BaBCzcq/view?usp=drivesdk</t>
  </si>
  <si>
    <t>Document successfully created; Document successfully merged; PDF created; Emails Sent: [To: laxmanjaybhaye0101@gmail.com]; Run via form trigger as shindebhagwat1982@gmail.com; Timestamp: Feb 5 2021 9:26 PM</t>
  </si>
  <si>
    <t>aryanavhad75@gmail.com</t>
  </si>
  <si>
    <t>Aryan Ambadas Avhad</t>
  </si>
  <si>
    <t>New English School Dapur</t>
  </si>
  <si>
    <t>Nashik</t>
  </si>
  <si>
    <t>1HUKU8PTFW7gjGDn35fWyy5IzHm4mEYiv</t>
  </si>
  <si>
    <t>https://drive.google.com/file/d/1HUKU8PTFW7gjGDn35fWyy5IzHm4mEYiv/view?usp=drivesdk</t>
  </si>
  <si>
    <t>Document successfully created; Document successfully merged; PDF created; Emails Sent: [To: aryanavhad75@gmail.com]; Run via form trigger as shindebhagwat1982@gmail.com; Timestamp: Feb 6 2021 7:49 AM</t>
  </si>
  <si>
    <t>mohanbhilare53@gamil.com</t>
  </si>
  <si>
    <t>Shashikant bhilare</t>
  </si>
  <si>
    <t>13P5Yh4y5lxTDB8wIxPp4g0UrANQ0C46-</t>
  </si>
  <si>
    <t>https://drive.google.com/file/d/13P5Yh4y5lxTDB8wIxPp4g0UrANQ0C46-/view?usp=drivesdk</t>
  </si>
  <si>
    <t>Document successfully created; Document successfully merged; PDF created; Emails Sent: [To: mohanbhilare53@gamil.com]; Run via form trigger as shindebhagwat1982@gmail.com; Timestamp: Feb 6 2021 8:37 AM</t>
  </si>
  <si>
    <t>bhilarenavnath67@gmail.com</t>
  </si>
  <si>
    <t>नयन नवनाथ भिलारे</t>
  </si>
  <si>
    <t>जरेवाडी</t>
  </si>
  <si>
    <t>1MB8ujGx0ZMV3UEy0NDK05HpNs29Mus4E</t>
  </si>
  <si>
    <t>https://drive.google.com/file/d/1MB8ujGx0ZMV3UEy0NDK05HpNs29Mus4E/view?usp=drivesdk</t>
  </si>
  <si>
    <t>Document successfully created; Document successfully merged; PDF created; Emails Sent: [To: bhilarenavnath67@gmail.com]; Run via form trigger as shindebhagwat1982@gmail.com; Timestamp: Feb 6 2021 8:45 AM</t>
  </si>
  <si>
    <t>pradipjare61@gmail.com</t>
  </si>
  <si>
    <t>Pradip dattatraya jare</t>
  </si>
  <si>
    <t>Z. P. Primary school jarewadi</t>
  </si>
  <si>
    <t>1KIh3FfBA4YoXbL6-r4cpSQovidIMNSjI</t>
  </si>
  <si>
    <t>https://drive.google.com/file/d/1KIh3FfBA4YoXbL6-r4cpSQovidIMNSjI/view?usp=drivesdk</t>
  </si>
  <si>
    <t>Document successfully created; Document successfully merged; PDF created; Emails Sent: [To: pradipjare61@gmail.com]; Run via form trigger as shindebhagwat1982@gmail.com; Timestamp: Feb 6 2021 8:47 AM</t>
  </si>
  <si>
    <t>pasabale111@gmail.com</t>
  </si>
  <si>
    <t>Sable Harshavardhan parmeshwar</t>
  </si>
  <si>
    <t>1Oh2W_rM_V2O4JvxIj0Jqwyu_6J2SdGCy</t>
  </si>
  <si>
    <t>https://drive.google.com/file/d/1Oh2W_rM_V2O4JvxIj0Jqwyu_6J2SdGCy/view?usp=drivesdk</t>
  </si>
  <si>
    <t>Document successfully created; Document successfully merged; PDF created; Emails Sent: [To: pasabale111@gmail.com]; Run via form trigger as shindebhagwat1982@gmail.com; Timestamp: Feb 6 2021 10:07 AM</t>
  </si>
  <si>
    <t>shelkeganesh906@gmail.com</t>
  </si>
  <si>
    <t>Tushar Ganesh Shelke</t>
  </si>
  <si>
    <t>1GYuN_8XKodugUZAA8ADNKx4DRpiyeIyU</t>
  </si>
  <si>
    <t>https://drive.google.com/file/d/1GYuN_8XKodugUZAA8ADNKx4DRpiyeIyU/view?usp=drivesdk</t>
  </si>
  <si>
    <t>Document successfully created; Document successfully merged; PDF created; Emails Sent: [To: shelkeganesh906@gmail.com]; Run via form trigger as shindebhagwat1982@gmail.com; Timestamp: Feb 6 2021 10:18 AM</t>
  </si>
  <si>
    <t>vitthalkhamkar19@gmail.Com</t>
  </si>
  <si>
    <t xml:space="preserve">Sakshi ashok Khamkar </t>
  </si>
  <si>
    <t>1xGj_M4_whDv__x8UOVVzvFJRdbDtS2lD</t>
  </si>
  <si>
    <t>https://drive.google.com/file/d/1xGj_M4_whDv__x8UOVVzvFJRdbDtS2lD/view?usp=drivesdk</t>
  </si>
  <si>
    <t>Document successfully created; Document successfully merged; PDF created; Emails Sent: [To: vitthalkhamkar19@gmail.Com]; Run via form trigger as shindebhagwat1982@gmail.com; Timestamp: Feb 6 2021 10:22 AM</t>
  </si>
  <si>
    <t>deepakveer2000@gmail.com</t>
  </si>
  <si>
    <t>Arati Vitthal More</t>
  </si>
  <si>
    <t>Z.P.P School Jarewadi TQ Patoda</t>
  </si>
  <si>
    <t>1d0GXfh9CcSxfgvIhOSQJoHKBFcFnQrqt</t>
  </si>
  <si>
    <t>https://drive.google.com/file/d/1d0GXfh9CcSxfgvIhOSQJoHKBFcFnQrqt/view?usp=drivesdk</t>
  </si>
  <si>
    <t>Document successfully created; Document successfully merged; PDF created; Emails Sent: [To: deepakveer2000@gmail.com]; Run via form trigger as shindebhagwat1982@gmail.com; Timestamp: Feb 6 2021 10:31 AM</t>
  </si>
  <si>
    <t>bhagwatjaybhaye@gmail.com</t>
  </si>
  <si>
    <t>शुभम भागवत जायभाये</t>
  </si>
  <si>
    <t>1M6E2BtZBt4zS5jI7EZVTW-cGQWEa8EkG</t>
  </si>
  <si>
    <t>https://drive.google.com/file/d/1M6E2BtZBt4zS5jI7EZVTW-cGQWEa8EkG/view?usp=drivesdk</t>
  </si>
  <si>
    <t>Document successfully created; Document successfully merged; PDF created; Emails Sent: [To: bhagwatjaybhaye@gmail.com]; Run via form trigger as shindebhagwat1982@gmail.com; Timestamp: Feb 6 2021 11:25 AM</t>
  </si>
  <si>
    <t>nikitalipane057@gmail.com</t>
  </si>
  <si>
    <t>Nikita aadinath lipane</t>
  </si>
  <si>
    <t>Jay bajrang school</t>
  </si>
  <si>
    <t>1mdW9UUvbY8-PUaEihxEXXhm_QbqgY2lV</t>
  </si>
  <si>
    <t>https://drive.google.com/file/d/1mdW9UUvbY8-PUaEihxEXXhm_QbqgY2lV/view?usp=drivesdk</t>
  </si>
  <si>
    <t>Document successfully created; Document successfully merged; PDF created; Emails Sent: [To: nikitalipane057@gmail.com]; Run via form trigger as shindebhagwat1982@gmail.com; Timestamp: Feb 6 2021 11:32 AM</t>
  </si>
  <si>
    <t>ratnadange@gmail.com</t>
  </si>
  <si>
    <t xml:space="preserve">Kolhe Utkarsha </t>
  </si>
  <si>
    <t xml:space="preserve">Saraf vidyalaya sangamner </t>
  </si>
  <si>
    <t xml:space="preserve">Ahamadnagar </t>
  </si>
  <si>
    <t>19Tb1enVm5NCDYGVTHHKWlnbK2M4i55vX</t>
  </si>
  <si>
    <t>https://drive.google.com/file/d/19Tb1enVm5NCDYGVTHHKWlnbK2M4i55vX/view?usp=drivesdk</t>
  </si>
  <si>
    <t>Document successfully created; Document successfully merged; PDF created; Emails Sent: [To: ratnadange@gmail.com]; Run via form trigger as shindebhagwat1982@gmail.com; Timestamp: Feb 6 2021 11:42 AM</t>
  </si>
  <si>
    <t>ravidagade04@gmail.com</t>
  </si>
  <si>
    <t xml:space="preserve">Vaishnav Ravindra Dagade </t>
  </si>
  <si>
    <t>180RwjvUtEdhGXOcoKTLQk6X7J56Q-AtV</t>
  </si>
  <si>
    <t>https://drive.google.com/file/d/180RwjvUtEdhGXOcoKTLQk6X7J56Q-AtV/view?usp=drivesdk</t>
  </si>
  <si>
    <t>Document successfully created; Document successfully merged; PDF created; Emails Sent: [To: ravidagade04@gmail.com]; Run via form trigger as shindebhagwat1982@gmail.com; Timestamp: Feb 6 2021 11:54 AM</t>
  </si>
  <si>
    <t>zppspimpale@gmail.com</t>
  </si>
  <si>
    <t>VAISHNAVI SHIVAJI SADGIR</t>
  </si>
  <si>
    <t>Z.P. School Pimpale</t>
  </si>
  <si>
    <t>12YrpdK6BysuRIGYKBwq_eWXOTJo7A4eL</t>
  </si>
  <si>
    <t>https://drive.google.com/file/d/12YrpdK6BysuRIGYKBwq_eWXOTJo7A4eL/view?usp=drivesdk</t>
  </si>
  <si>
    <t>Document successfully created; Document successfully merged; PDF created; Emails Sent: [To: zppspimpale@gmail.com]; Run via form trigger as shindebhagwat1982@gmail.com; Timestamp: Feb 6 2021 7:19 PM</t>
  </si>
  <si>
    <t>chaitanyanawale89@gmail.com</t>
  </si>
  <si>
    <t>Chaitanya Dadasaheb Nawale</t>
  </si>
  <si>
    <t>15BFt3vRlyIm-lzL8P1puitdaBFBJgS6a</t>
  </si>
  <si>
    <t>https://drive.google.com/file/d/15BFt3vRlyIm-lzL8P1puitdaBFBJgS6a/view?usp=drivesdk</t>
  </si>
  <si>
    <t>Document successfully created; Document successfully merged; PDF created; Emails Sent: [To: chaitanyanawale89@gmail.com]; Run via form trigger as shindebhagwat1982@gmail.com; Timestamp: Feb 6 2021 9:36 PM</t>
  </si>
  <si>
    <t>pawarshweta836@gmail.com</t>
  </si>
  <si>
    <t xml:space="preserve">Pawar Shantanu Anant </t>
  </si>
  <si>
    <t>Z.p.primary school jarewadi</t>
  </si>
  <si>
    <t>1mg5TDoGKNLFQTg14ZcUgyDx8Z9i7ne5R</t>
  </si>
  <si>
    <t>https://drive.google.com/file/d/1mg5TDoGKNLFQTg14ZcUgyDx8Z9i7ne5R/view?usp=drivesdk</t>
  </si>
  <si>
    <t>Document successfully created; Document successfully merged; PDF created; Emails Sent: [To: pawarshweta836@gmail.com]; Run via form trigger as shindebhagwat1982@gmail.com; Timestamp: Feb 6 2021 9:55 PM</t>
  </si>
  <si>
    <t>Satishchaure4321@gmail.com</t>
  </si>
  <si>
    <t>Bhagyashrisatish chaure</t>
  </si>
  <si>
    <t xml:space="preserve">Z.P.P.School Jarewadi </t>
  </si>
  <si>
    <t>1CZU0hl3toxFFiZVAIh3rUMyKy3KVeoOS</t>
  </si>
  <si>
    <t>https://drive.google.com/file/d/1CZU0hl3toxFFiZVAIh3rUMyKy3KVeoOS/view?usp=drivesdk</t>
  </si>
  <si>
    <t>Document successfully created; Document successfully merged; PDF created; Emails Sent: [To: Satishchaure4321@gmail.com]; Run via form trigger as shindebhagwat1982@gmail.com; Timestamp: Feb 6 2021 10:06 PM</t>
  </si>
  <si>
    <t>SNEHAL NAVNATH PANSARE</t>
  </si>
  <si>
    <t>Z.P.PRIMARY SCHOOL PIMPALE</t>
  </si>
  <si>
    <t>NASHIK</t>
  </si>
  <si>
    <t>15H7tnf68CluoQYMBsBMUy1KfDWQW84k_</t>
  </si>
  <si>
    <t>https://drive.google.com/file/d/15H7tnf68CluoQYMBsBMUy1KfDWQW84k_/view?usp=drivesdk</t>
  </si>
  <si>
    <t>Document successfully created; Document successfully merged; PDF created; Emails Sent: [To: zppspimpale@gmail.com]; Run via form trigger as shindebhagwat1982@gmail.com; Timestamp: Feb 6 2021 10:20 PM</t>
  </si>
  <si>
    <t>atharvkhole191919@gmail.com</t>
  </si>
  <si>
    <t>अनिकेत विष्णु खोले</t>
  </si>
  <si>
    <t>1SKsRQVnZSympGKAzBc9IZS-YMxslKM1C</t>
  </si>
  <si>
    <t>https://drive.google.com/file/d/1SKsRQVnZSympGKAzBc9IZS-YMxslKM1C/view?usp=drivesdk</t>
  </si>
  <si>
    <t>Document successfully created; Document successfully merged; PDF created; Emails Sent: [To: atharvkhole191919@gmail.com]; Run via form trigger as shindebhagwat1982@gmail.com; Timestamp: Feb 6 2021 10:36 PM</t>
  </si>
  <si>
    <t>gayatrispansare2004@gmail.com</t>
  </si>
  <si>
    <t>Aditya Sanjay pansare</t>
  </si>
  <si>
    <t>Z.p primary school pimple</t>
  </si>
  <si>
    <t>Nasik</t>
  </si>
  <si>
    <t>1DqzTpfujiY2vdvSDKhF9rJ45MZN2lCv9</t>
  </si>
  <si>
    <t>https://drive.google.com/file/d/1DqzTpfujiY2vdvSDKhF9rJ45MZN2lCv9/view?usp=drivesdk</t>
  </si>
  <si>
    <t>Document successfully created; Document successfully merged; PDF created; Emails Sent: [To: gayatrispansare2004@gmail.com]; Run via form trigger as shindebhagwat1982@gmail.com; Timestamp: Feb 6 2021 11:49 PM</t>
  </si>
  <si>
    <t>panhalkarsantosh123@Gmail.com</t>
  </si>
  <si>
    <t>Amruta Santosh panhalkar</t>
  </si>
  <si>
    <t>Z.p.p.s. Jarewadi</t>
  </si>
  <si>
    <t>1MWAjbORyqbHCayElUVgC3CGzT1Wemwx1</t>
  </si>
  <si>
    <t>https://drive.google.com/file/d/1MWAjbORyqbHCayElUVgC3CGzT1Wemwx1/view?usp=drivesdk</t>
  </si>
  <si>
    <t>Document successfully created; Document successfully merged; PDF created; Emails Sent: [To: panhalkarsantosh123@Gmail.com]; Run via form trigger as shindebhagwat1982@gmail.com; Timestamp: Feb 7 2021 1:55 AM</t>
  </si>
  <si>
    <t>panditdatta21@gmail.com</t>
  </si>
  <si>
    <t>Sohamdattapandit</t>
  </si>
  <si>
    <t>Gopal viddly pempil</t>
  </si>
  <si>
    <t>1slLF_ZTJAlaS-wgUsSz-FyJOcpShAI9X</t>
  </si>
  <si>
    <t>https://drive.google.com/file/d/1slLF_ZTJAlaS-wgUsSz-FyJOcpShAI9X/view?usp=drivesdk</t>
  </si>
  <si>
    <t>Document successfully created; Document successfully merged; PDF created; Emails Sent: [To: panditdatta21@gmail.com]; Run via form trigger as shindebhagwat1982@gmail.com; Timestamp: Feb 7 2021 3:10 AM</t>
  </si>
  <si>
    <t>jyotishelke2010@gmail.com</t>
  </si>
  <si>
    <t>Prajyot Pradip Shelke</t>
  </si>
  <si>
    <t>Shri.  Digambar ganesh saraf vidyalaya sangamner</t>
  </si>
  <si>
    <t xml:space="preserve">Ahmed nagar </t>
  </si>
  <si>
    <t>1MGbEsNB5s5bfDTk2q5LAtjVNL_nKlfKK</t>
  </si>
  <si>
    <t>https://drive.google.com/file/d/1MGbEsNB5s5bfDTk2q5LAtjVNL_nKlfKK/view?usp=drivesdk</t>
  </si>
  <si>
    <t>Document successfully created; Document successfully merged; PDF created; Emails Sent: [To: jyotishelke2010@gmail.com]; Run via form trigger as shindebhagwat1982@gmail.com; Timestamp: Feb 7 2021 3:22 AM</t>
  </si>
  <si>
    <t>tukarambhangir@radifmeel.com</t>
  </si>
  <si>
    <t>Nikhil Tukaram Bhangir</t>
  </si>
  <si>
    <t>z.p.primary school Pimple</t>
  </si>
  <si>
    <t xml:space="preserve"> Nashik</t>
  </si>
  <si>
    <t>13CG3R3e3MzJTrB5LPaLtLggC2VMjewSA</t>
  </si>
  <si>
    <t>https://drive.google.com/file/d/13CG3R3e3MzJTrB5LPaLtLggC2VMjewSA/view?usp=drivesdk</t>
  </si>
  <si>
    <t>Document successfully created; Document successfully merged; PDF created; Emails Sent: [To: tukarambhangir@radifmeel.com]; Run via form trigger as shindebhagwat1982@gmail.com; Timestamp: Feb 7 2021 3:29 AM</t>
  </si>
  <si>
    <t>bhushanchavhan786@gmail.com</t>
  </si>
  <si>
    <t>Bhushan sandip chavhan</t>
  </si>
  <si>
    <t>Sree nageshwar vidhyalay thergaon</t>
  </si>
  <si>
    <t>Nagar</t>
  </si>
  <si>
    <t>11aKwrBxkgDo8dkfTA8eGO5tWUcUz6we9</t>
  </si>
  <si>
    <t>https://drive.google.com/file/d/11aKwrBxkgDo8dkfTA8eGO5tWUcUz6we9/view?usp=drivesdk</t>
  </si>
  <si>
    <t>Document successfully created; Document successfully merged; PDF created; Emails Sent: [To: bhushanchavhan786@gmail.com]; Run via form trigger as shindebhagwat1982@gmail.com; Timestamp: Feb 7 2021 3:55 AM</t>
  </si>
  <si>
    <t>prakashjagadale02@gmail.com</t>
  </si>
  <si>
    <t>Sarthak bandu Jagadale</t>
  </si>
  <si>
    <t>Shree nageshwar vidhyalay thergaon.tal.karjat dist .A.nagar</t>
  </si>
  <si>
    <t>1Cyn41RAeJnkMA0O5FJWutJNF6nDxMiQh</t>
  </si>
  <si>
    <t>https://drive.google.com/file/d/1Cyn41RAeJnkMA0O5FJWutJNF6nDxMiQh/view?usp=drivesdk</t>
  </si>
  <si>
    <t>Document successfully created; Document successfully merged; PDF created; Emails Sent: [To: prakashjagadale02@gmail.com]; Run via form trigger as shindebhagwat1982@gmail.com; Timestamp: Feb 7 2021 5:59 AM</t>
  </si>
  <si>
    <t>swapnilshinde3014@gmail.com</t>
  </si>
  <si>
    <t>Swapnil babashab shinde</t>
  </si>
  <si>
    <t>Shri Nageshwar Vidyalay thergaon</t>
  </si>
  <si>
    <t xml:space="preserve"> Ahmednagar</t>
  </si>
  <si>
    <t>1rH24oAFL29O7RGkHuIcnxiHXNjABX3fT</t>
  </si>
  <si>
    <t>https://drive.google.com/file/d/1rH24oAFL29O7RGkHuIcnxiHXNjABX3fT/view?usp=drivesdk</t>
  </si>
  <si>
    <t>Document successfully created; Document successfully merged; PDF created; Emails Sent: [To: swapnilshinde3014@gmail.com]; Run via form trigger as shindebhagwat1982@gmail.com; Timestamp: Feb 7 2021 6:57 AM</t>
  </si>
  <si>
    <t>tbhilare725@gmail.com</t>
  </si>
  <si>
    <t>Rajashri jedhe</t>
  </si>
  <si>
    <t>165DhKwiinlq_kEyh6bKHHpLe9Gjq997p</t>
  </si>
  <si>
    <t>https://drive.google.com/file/d/165DhKwiinlq_kEyh6bKHHpLe9Gjq997p/view?usp=drivesdk</t>
  </si>
  <si>
    <t>Document successfully created; Document successfully merged; PDF created; Emails Sent: [To: tbhilare725@gmail.com]; Run via form trigger as shindebhagwat1982@gmail.com; Timestamp: Feb 7 2021 8:38 AM</t>
  </si>
  <si>
    <t>amrutrhorat@gmail.com</t>
  </si>
  <si>
    <t>Shubham amrut thorat</t>
  </si>
  <si>
    <t>Shri nageshwar Vidyalaya thergaon</t>
  </si>
  <si>
    <t>11Sufgaxaa9QmHH5OrIR2DFyEsFyb0kjk</t>
  </si>
  <si>
    <t>https://drive.google.com/file/d/11Sufgaxaa9QmHH5OrIR2DFyEsFyb0kjk/view?usp=drivesdk</t>
  </si>
  <si>
    <t>Document successfully created; Document successfully merged; PDF created; Emails Sent: [To: amrutrhorat@gmail.com]; Run via form trigger as shindebhagwat1982@gmail.com; Timestamp: Feb 7 2021 9:29 AM</t>
  </si>
  <si>
    <t>shindeprasad176@gamil.com</t>
  </si>
  <si>
    <t>Shinde Prasad Ajinath</t>
  </si>
  <si>
    <t>Shri nageshewar vidhyalay thergaon</t>
  </si>
  <si>
    <t>Ahamdnager</t>
  </si>
  <si>
    <t>1Qk_igYIjwWnK8Ct5Rskc4Acy5L0zdnb5</t>
  </si>
  <si>
    <t>https://drive.google.com/file/d/1Qk_igYIjwWnK8Ct5Rskc4Acy5L0zdnb5/view?usp=drivesdk</t>
  </si>
  <si>
    <t>Document successfully created; Document successfully merged; PDF created; Emails Sent: [To: shindeprasad176@gamil.com]; Run via form trigger as shindebhagwat1982@gmail.com; Timestamp: Feb 7 2021 9:30 AM</t>
  </si>
  <si>
    <t>pawansakat175@gmail.com</t>
  </si>
  <si>
    <t>Pavan subhash sakat</t>
  </si>
  <si>
    <t>1glVvLrJCoQ0yG5fDd2FtXNLCikh3E0k_</t>
  </si>
  <si>
    <t>https://drive.google.com/file/d/1glVvLrJCoQ0yG5fDd2FtXNLCikh3E0k_/view?usp=drivesdk</t>
  </si>
  <si>
    <t>Document successfully created; Document successfully merged; PDF created; Emails Sent: [To: pawansakat175@gmail.com]; Run via form trigger as shindebhagwat1982@gmail.com; Timestamp: Feb 7 2021 9:50 AM</t>
  </si>
  <si>
    <t>btsadgir@gmail.com</t>
  </si>
  <si>
    <t>Nikhil Tukaram bhangir</t>
  </si>
  <si>
    <t xml:space="preserve">Z.p.primary shcool </t>
  </si>
  <si>
    <t>1z1Z9K0Wt2FTtGtiRbRMy82Rqdkb_IPh2</t>
  </si>
  <si>
    <t>https://drive.google.com/file/d/1z1Z9K0Wt2FTtGtiRbRMy82Rqdkb_IPh2/view?usp=drivesdk</t>
  </si>
  <si>
    <t>Document successfully created; Document successfully merged; PDF created; Emails Sent: [To: btsadgir@gmail.com]; Run via form trigger as shindebhagwat1982@gmail.com; Timestamp: Feb 7 2021 10:04 AM</t>
  </si>
  <si>
    <t>pawarpoonam399@gmail.com</t>
  </si>
  <si>
    <t>Shital santosh tavale</t>
  </si>
  <si>
    <t>Z.p.p.School.Jarewadi</t>
  </si>
  <si>
    <t>1xSLTg2ZgJvFRZhOTSRZUcUt2curv-PfJ</t>
  </si>
  <si>
    <t>https://drive.google.com/file/d/1xSLTg2ZgJvFRZhOTSRZUcUt2curv-PfJ/view?usp=drivesdk</t>
  </si>
  <si>
    <t>Document successfully created; Document successfully merged; PDF created; Emails Sent: [To: pawarpoonam399@gmail.com]; Run via form trigger as shindebhagwat1982@gmail.com; Timestamp: Feb 7 2021 10:44 AM</t>
  </si>
  <si>
    <t>adeshmahanvar@gmail.com</t>
  </si>
  <si>
    <t xml:space="preserve">Aadesh Ashok Mahanarawar </t>
  </si>
  <si>
    <t xml:space="preserve">Shri nageshwar vidhyalay thergaon </t>
  </si>
  <si>
    <t xml:space="preserve">Ahamadanagr </t>
  </si>
  <si>
    <t>1SIqlpYydb95Mg-z8ob7eeAQ5P1zYHFJZ</t>
  </si>
  <si>
    <t>https://drive.google.com/file/d/1SIqlpYydb95Mg-z8ob7eeAQ5P1zYHFJZ/view?usp=drivesdk</t>
  </si>
  <si>
    <t>Document successfully created; Document successfully merged; PDF created; Emails Sent: [To: adeshmahanvar@gmail.com]; Run via form trigger as shindebhagwat1982@gmail.com; Timestamp: Feb 7 2021 11:54 AM</t>
  </si>
  <si>
    <t>sanketzite3@gmail.com</t>
  </si>
  <si>
    <t>Zite Sanket Dhulaji</t>
  </si>
  <si>
    <t>Aahamdagar</t>
  </si>
  <si>
    <t>1KR3C3BY2YygikbRvx5CEvjoYwxMYYFc3</t>
  </si>
  <si>
    <t>https://drive.google.com/file/d/1KR3C3BY2YygikbRvx5CEvjoYwxMYYFc3/view?usp=drivesdk</t>
  </si>
  <si>
    <t>Document successfully created; Document successfully merged; PDF created; Emails Sent: [To: sanketzite3@gmail.com]; Run via form trigger as shindebhagwat1982@gmail.com; Timestamp: Feb 7 2021 1:09 PM</t>
  </si>
  <si>
    <t>shindebhagwat1982@gmail.com</t>
  </si>
  <si>
    <t>Shinde Bhagwat Asaram</t>
  </si>
  <si>
    <t>Swami Sahajanand Bharati College Of Education</t>
  </si>
  <si>
    <t>Excellent</t>
  </si>
  <si>
    <t>1Z35Fj5D49ZNALc5v4W5d37vSKIqsNIHv</t>
  </si>
  <si>
    <t>https://drive.google.com/file/d/1Z35Fj5D49ZNALc5v4W5d37vSKIqsNIHv/view?usp=drivesdk</t>
  </si>
  <si>
    <t>Document successfully created; Document successfully merged; PDF created; Emails Sent: [To: shindebhagwat1982@gmail.com]; Run via form trigger as shindebhagwat1982@gmail.com; Timestamp: Feb 9 2021 6:06 AM</t>
  </si>
  <si>
    <t>kharatpradip533@gamil.com</t>
  </si>
  <si>
    <t>Bbhmkk</t>
  </si>
  <si>
    <t>Ho kkk hogi</t>
  </si>
  <si>
    <t>Hjjmmk</t>
  </si>
  <si>
    <t>Bhjj</t>
  </si>
  <si>
    <t>1T-2fB030JhKEA0LHxXjaYz1n3CqR5odB</t>
  </si>
  <si>
    <t>https://drive.google.com/file/d/1T-2fB030JhKEA0LHxXjaYz1n3CqR5odB/view?usp=drivesdk</t>
  </si>
  <si>
    <t>Document successfully created; Document successfully merged; PDF created; Emails Sent: [To: kharatpradip533@gamil.com]; Run via form trigger as shindebhagwat1982@gmail.com; Timestamp: Feb 9 2021 10:40 AM</t>
  </si>
  <si>
    <t>gajendramakasare8@gmail.com</t>
  </si>
  <si>
    <t xml:space="preserve">आरती गजेंद्र मकासरे </t>
  </si>
  <si>
    <t xml:space="preserve">यशवंत विद्यालय पढेगाव </t>
  </si>
  <si>
    <t xml:space="preserve">Aarti Gajendra Makasare </t>
  </si>
  <si>
    <t>17ZXR-IuwwU68iLX_w0ODPLldTXlfBa6J</t>
  </si>
  <si>
    <t>https://drive.google.com/file/d/17ZXR-IuwwU68iLX_w0ODPLldTXlfBa6J/view?usp=drivesdk</t>
  </si>
  <si>
    <t>Document successfully created; Document successfully merged; PDF created; Emails Sent: [To: gajendramakasare8@gmail.com]; Run via form trigger as shindebhagwat1982@gmail.com; Timestamp: Feb 9 2021 11:07 PM</t>
  </si>
  <si>
    <t>nirmalsangita9@gmail.com</t>
  </si>
  <si>
    <t xml:space="preserve">Nirmal sakshi Rajendra </t>
  </si>
  <si>
    <t xml:space="preserve">New English school pimpri Nirmal </t>
  </si>
  <si>
    <t>A.Nagar</t>
  </si>
  <si>
    <t>Mala chan vatke</t>
  </si>
  <si>
    <t>1TrcJelI7TIEZ66cfjtGMKRHbNpxx6Lqy</t>
  </si>
  <si>
    <t>https://drive.google.com/file/d/1TrcJelI7TIEZ66cfjtGMKRHbNpxx6Lqy/view?usp=drivesdk</t>
  </si>
  <si>
    <t>Document successfully created; Document successfully merged; PDF created; Emails Sent: [To: nirmalsangita9@gmail.com]; Run via form trigger as shindebhagwat1982@gmail.com; Timestamp: Feb 11 2021 5:47 AM</t>
  </si>
  <si>
    <t>vilasghorpade@gmail.com</t>
  </si>
  <si>
    <t>SANSKRUTI KAILAS GHORPADE</t>
  </si>
  <si>
    <t xml:space="preserve">Chagala </t>
  </si>
  <si>
    <t>1ACWRTGX73Sa-unVF0PQJREEOhzDhZJJl</t>
  </si>
  <si>
    <t>https://drive.google.com/file/d/1ACWRTGX73Sa-unVF0PQJREEOhzDhZJJl/view?usp=drivesdk</t>
  </si>
  <si>
    <t>Document successfully created; Document successfully merged; PDF created; Emails Sent: [To: vilasghorpade@gmail.com]; Run via form trigger as shindebhagwat1982@gmail.com; Timestamp: Feb 11 2021 6:05 AM</t>
  </si>
  <si>
    <t>harshalsnirmal18@gmail.com</t>
  </si>
  <si>
    <t>HARSHAL SANDIP NIRMAL</t>
  </si>
  <si>
    <t>New English School Pimpri Nirmal</t>
  </si>
  <si>
    <t xml:space="preserve">This is very good project </t>
  </si>
  <si>
    <t>1CfFsR6X5_Dm1YZ1QmQHEjL75XvIagTPw</t>
  </si>
  <si>
    <t>https://drive.google.com/file/d/1CfFsR6X5_Dm1YZ1QmQHEjL75XvIagTPw/view?usp=drivesdk</t>
  </si>
  <si>
    <t>Document successfully created; Document successfully merged; PDF created; Emails Sent: [To: harshalsnirmal18@gmail.com]; Run via form trigger as shindebhagwat1982@gmail.com; Timestamp: Feb 11 2021 6:06 AM</t>
  </si>
  <si>
    <t>ashutohdhepe@5050.com</t>
  </si>
  <si>
    <t xml:space="preserve">Ashutosh Balasaheb dhepe </t>
  </si>
  <si>
    <t xml:space="preserve">New einglsh school pimpri nirmal </t>
  </si>
  <si>
    <t xml:space="preserve">Maharashtra </t>
  </si>
  <si>
    <t xml:space="preserve">Nice </t>
  </si>
  <si>
    <t>11I8UjKjIJleo1-py9aCYkg6PuRKmUAll</t>
  </si>
  <si>
    <t>https://drive.google.com/file/d/11I8UjKjIJleo1-py9aCYkg6PuRKmUAll/view?usp=drivesdk</t>
  </si>
  <si>
    <t>Document successfully created; Document successfully merged; PDF created; Emails Sent: [To: ashutohdhepe@5050.com]; Run via form trigger as shindebhagwat1982@gmail.com; Timestamp: Feb 11 2021 6:08 AM</t>
  </si>
  <si>
    <t>archanadhepe0801@gmail.com</t>
  </si>
  <si>
    <t>Kirti bapu dhepe</t>
  </si>
  <si>
    <t xml:space="preserve">न्यू इंग्लिश स्कूल पिंपरी निर्मळ </t>
  </si>
  <si>
    <t xml:space="preserve">Very nice </t>
  </si>
  <si>
    <t>1HnP-Sd0FkrWzgG5nQNUl-UJhHrMPPK1u</t>
  </si>
  <si>
    <t>https://drive.google.com/file/d/1HnP-Sd0FkrWzgG5nQNUl-UJhHrMPPK1u/view?usp=drivesdk</t>
  </si>
  <si>
    <t>Document successfully created; Document successfully merged; PDF created; Emails Sent: [To: archanadhepe0801@gmail.com]; Run via form trigger as shindebhagwat1982@gmail.com; Timestamp: Feb 11 2021 6:09 AM</t>
  </si>
  <si>
    <t>vishnughorpade2880@gmail.com</t>
  </si>
  <si>
    <t>ISHWARI VISHWANATH GHORPADE</t>
  </si>
  <si>
    <t>New English school  Pimpri nirmal</t>
  </si>
  <si>
    <t>Nice</t>
  </si>
  <si>
    <t>1zmeKgDum6RIWI49WsGvLz8GdABrOaw5j</t>
  </si>
  <si>
    <t>https://drive.google.com/file/d/1zmeKgDum6RIWI49WsGvLz8GdABrOaw5j/view?usp=drivesdk</t>
  </si>
  <si>
    <t>Document successfully created; Document successfully merged; PDF created; Emails Sent: [To: vishnughorpade2880@gmail.com]; Run via form trigger as shindebhagwat1982@gmail.com; Timestamp: Feb 11 2021 6:09 AM</t>
  </si>
  <si>
    <t>savitanirmal1981@gmial.cim</t>
  </si>
  <si>
    <t>ABHIJIT ANIL NIRMAL</t>
  </si>
  <si>
    <t>New English School,pimpri nirmal</t>
  </si>
  <si>
    <t xml:space="preserve">Ahamatanagar </t>
  </si>
  <si>
    <t xml:space="preserve">
</t>
  </si>
  <si>
    <t>1rNO8bXFvABAkNiStpmWTfCwFjQt-OhlS</t>
  </si>
  <si>
    <t>https://drive.google.com/file/d/1rNO8bXFvABAkNiStpmWTfCwFjQt-OhlS/view?usp=drivesdk</t>
  </si>
  <si>
    <t>Document successfully created; Document successfully merged; PDF created; Emails Sent: [To: savitanirmal1981@gmial.cim]; Run via form trigger as shindebhagwat1982@gmail.com; Timestamp: Feb 11 2021 6:36 AM</t>
  </si>
  <si>
    <t>bhausahebkamthe30@gmail.com</t>
  </si>
  <si>
    <t>Sakshi bhausaheb Kamathe</t>
  </si>
  <si>
    <t>New english school pimpri nirmal</t>
  </si>
  <si>
    <t>A.nagr</t>
  </si>
  <si>
    <t>Hhh</t>
  </si>
  <si>
    <t>1rv3rmXnwfTcQxudKDITVRNPIbh-bYl7M</t>
  </si>
  <si>
    <t>https://drive.google.com/file/d/1rv3rmXnwfTcQxudKDITVRNPIbh-bYl7M/view?usp=drivesdk</t>
  </si>
  <si>
    <t>Document successfully created; Document successfully merged; PDF created; Emails Sent: [To: bhausahebkamthe30@gmail.com]; Run via form trigger as shindebhagwat1982@gmail.com; Timestamp: Feb 11 2021 6:49 AM</t>
  </si>
  <si>
    <t>shelkesamiksha123@gmail.com</t>
  </si>
  <si>
    <t xml:space="preserve">VAISHNAVI BABASAHEB SHELKE </t>
  </si>
  <si>
    <t>Ahamad nagar</t>
  </si>
  <si>
    <t>Good</t>
  </si>
  <si>
    <t>10bleddJos6_Lo-nG49nzVD3_SS0tW5UL</t>
  </si>
  <si>
    <t>https://drive.google.com/file/d/10bleddJos6_Lo-nG49nzVD3_SS0tW5UL/view?usp=drivesdk</t>
  </si>
  <si>
    <t>Document successfully created; Document successfully merged; PDF created; Emails Sent: [To: shelkesamiksha123@gmail.com]; Run via form trigger as shindebhagwat1982@gmail.com; Timestamp: Feb 11 2021 7:14 AM</t>
  </si>
  <si>
    <t>nandunirmal2012@gmail.com</t>
  </si>
  <si>
    <t>Dhananjay nandkishor nirmal</t>
  </si>
  <si>
    <t>New english school pimperi nirmal</t>
  </si>
  <si>
    <t>Amadhnager</t>
  </si>
  <si>
    <t xml:space="preserve">Well-done
</t>
  </si>
  <si>
    <t>13uCtcbRpGnrV1wFRlGtI4EcQ2JFxol2w</t>
  </si>
  <si>
    <t>https://drive.google.com/file/d/13uCtcbRpGnrV1wFRlGtI4EcQ2JFxol2w/view?usp=drivesdk</t>
  </si>
  <si>
    <t>Document successfully created; Document successfully merged; PDF created; Emails Sent: [To: nandunirmal2012@gmail.com]; Run via form trigger as shindebhagwat1982@gmail.com; Timestamp: Feb 11 2021 7:15 AM</t>
  </si>
  <si>
    <t>valmiknirmal5@gmail.com</t>
  </si>
  <si>
    <t>RUSHIKESH VALMIK NIRMAL</t>
  </si>
  <si>
    <t>New English school pimpri Nirmal</t>
  </si>
  <si>
    <t>👌👌👌</t>
  </si>
  <si>
    <t>109WXAmNcnGaevBTe7AAHFwUFGvkliXfg</t>
  </si>
  <si>
    <t>https://drive.google.com/file/d/109WXAmNcnGaevBTe7AAHFwUFGvkliXfg/view?usp=drivesdk</t>
  </si>
  <si>
    <t>Document successfully created; Document successfully merged; PDF created; Emails Sent: [To: valmiknirmal5@gmail.com]; Run via form trigger as shindebhagwat1982@gmail.com; Timestamp: Feb 11 2021 7:29 AM</t>
  </si>
  <si>
    <t>sabaleraju1911@gmail.com</t>
  </si>
  <si>
    <t xml:space="preserve">Aditi babasaheb sabale </t>
  </si>
  <si>
    <t xml:space="preserve">New English school Pimpari nirmal </t>
  </si>
  <si>
    <t>1pMjwcuatZsuVhbA7R1sVz-HKoNOTR6Bt</t>
  </si>
  <si>
    <t>https://drive.google.com/file/d/1pMjwcuatZsuVhbA7R1sVz-HKoNOTR6Bt/view?usp=drivesdk</t>
  </si>
  <si>
    <t>Document successfully created; Document successfully merged; PDF created; Emails Sent: [To: sabaleraju1911@gmail.com]; Run via form trigger as shindebhagwat1982@gmail.com; Timestamp: Feb 11 2021 8:28 AM</t>
  </si>
  <si>
    <t>vanitaghorpade21@gmail.com</t>
  </si>
  <si>
    <t>OM SOMNATH GHORPADE</t>
  </si>
  <si>
    <t>चांगले आहे</t>
  </si>
  <si>
    <t>1aPcGqQURppLJlKsv7iLJMY4eyQqba1Qn</t>
  </si>
  <si>
    <t>https://drive.google.com/file/d/1aPcGqQURppLJlKsv7iLJMY4eyQqba1Qn/view?usp=drivesdk</t>
  </si>
  <si>
    <t>Document successfully created; Document successfully merged; PDF created; Emails Sent: [To: vanitaghorpade21@gmail.com]; Run via form trigger as shindebhagwat1982@gmail.com; Timestamp: Feb 11 2021 8:50 AM</t>
  </si>
  <si>
    <t>ashwininirmal2002@gamil.com</t>
  </si>
  <si>
    <t>sakshi Subhash nirmal</t>
  </si>
  <si>
    <t>new english school, pimpry Nirmal</t>
  </si>
  <si>
    <t>ahamadnagar</t>
  </si>
  <si>
    <t>good</t>
  </si>
  <si>
    <t>1km7XHv7FJ40gp5_cDlZ9S-u94cSmvxhr</t>
  </si>
  <si>
    <t>https://drive.google.com/file/d/1km7XHv7FJ40gp5_cDlZ9S-u94cSmvxhr/view?usp=drivesdk</t>
  </si>
  <si>
    <t>Document successfully created; Document successfully merged; PDF created; Emails Sent: [To: ashwininirmal2002@gamil.com]; Run via form trigger as shindebhagwat1982@gmail.com; Timestamp: Feb 11 2021 8:59 AM</t>
  </si>
  <si>
    <t>sandeepnirmal464@gmail.com</t>
  </si>
  <si>
    <t>DHIRAJ SANDIP NIRMAL</t>
  </si>
  <si>
    <t>New English school Pimpri nirmal</t>
  </si>
  <si>
    <t>13KaBfNbkIOSQp5bCWSpF6jOlXUHJhynq</t>
  </si>
  <si>
    <t>https://drive.google.com/file/d/13KaBfNbkIOSQp5bCWSpF6jOlXUHJhynq/view?usp=drivesdk</t>
  </si>
  <si>
    <t>Document successfully created; Document successfully merged; PDF created; Emails Sent: [To: sandeepnirmal464@gmail.com]; Run via form trigger as shindebhagwat1982@gmail.com; Timestamp: Feb 11 2021 9:29 AM</t>
  </si>
  <si>
    <t>Aapasaheblaware@gmail.com</t>
  </si>
  <si>
    <t>Payal Appasaheb Laware</t>
  </si>
  <si>
    <t>New english school pimpari nirmal</t>
  </si>
  <si>
    <t>Khup chan aahe</t>
  </si>
  <si>
    <t>1qH51bvbwperlDG8wJtfpxSj7Xj_1PBJh</t>
  </si>
  <si>
    <t>https://drive.google.com/file/d/1qH51bvbwperlDG8wJtfpxSj7Xj_1PBJh/view?usp=drivesdk</t>
  </si>
  <si>
    <t>Document successfully created; Document successfully merged; PDF created; Emails Sent: [To: Aapasaheblaware@gmail.com]; Run via form trigger as shindebhagwat1982@gmail.com; Timestamp: Feb 11 2021 9:51 AM</t>
  </si>
  <si>
    <t>pradiptidake692@gmail.com</t>
  </si>
  <si>
    <t>Tidake Tejal Pradip</t>
  </si>
  <si>
    <t>New English School pimpri nirmal</t>
  </si>
  <si>
    <t>पुस्तके वाचा</t>
  </si>
  <si>
    <t>1iQMCXiNoXhnTDOaO54G_27OyqTsfDQCq</t>
  </si>
  <si>
    <t>https://drive.google.com/file/d/1iQMCXiNoXhnTDOaO54G_27OyqTsfDQCq/view?usp=drivesdk</t>
  </si>
  <si>
    <t>Document successfully created; Document successfully merged; PDF created; Emails Sent: [To: pradiptidake692@gmail.com]; Run via form trigger as shindebhagwat1982@gmail.com; Timestamp: Feb 11 2021 12:34 PM</t>
  </si>
  <si>
    <t>Santoshlate1985@gamail.com</t>
  </si>
  <si>
    <t>Pratik Santosh Late</t>
  </si>
  <si>
    <t>Yashvant vidhyalay padhegaon</t>
  </si>
  <si>
    <t xml:space="preserve"> हा उपक्रम खूप छान आहे</t>
  </si>
  <si>
    <t>1TBfJHTegxm9bC58hNuRpXEwUI2ofh4Y-</t>
  </si>
  <si>
    <t>https://drive.google.com/file/d/1TBfJHTegxm9bC58hNuRpXEwUI2ofh4Y-/view?usp=drivesdk</t>
  </si>
  <si>
    <t>Document successfully created; Document successfully merged; PDF created; Emails Sent: [To: Santoshlate1985@gamail.com]; Run via form trigger as shindebhagwat1982@gmail.com; Timestamp: Feb 11 2021 12:40 PM</t>
  </si>
  <si>
    <t>sghorpade754@gmail.com</t>
  </si>
  <si>
    <t xml:space="preserve">KARTIK SHIVAJI GHORPADE, </t>
  </si>
  <si>
    <t>.</t>
  </si>
  <si>
    <t>1BKWQcSBbiP9YbrQ6hsphLNkY2pDjYlJX</t>
  </si>
  <si>
    <t>https://drive.google.com/file/d/1BKWQcSBbiP9YbrQ6hsphLNkY2pDjYlJX/view?usp=drivesdk</t>
  </si>
  <si>
    <t>Document successfully created; Document successfully merged; PDF created; Emails Sent: [To: sghorpade754@gmail.com]; Run via form trigger as shindebhagwat1982@gmail.com; Timestamp: Feb 11 2021 9:18 PM</t>
  </si>
  <si>
    <t>sureshnirmalpatil@gimail.com</t>
  </si>
  <si>
    <t>Ishwari Suresh nirmal</t>
  </si>
  <si>
    <t xml:space="preserve"> हा उपक्रम खूप छान आहे </t>
  </si>
  <si>
    <t>1S7-ks6BzEpJUesJ1oF7CYnllyax_2Qsc</t>
  </si>
  <si>
    <t>https://drive.google.com/file/d/1S7-ks6BzEpJUesJ1oF7CYnllyax_2Qsc/view?usp=drivesdk</t>
  </si>
  <si>
    <t>Document successfully created; Document successfully merged; PDF created; Emails Sent: [To: sureshnirmalpatil@gimail.com]; Run via form trigger as shindebhagwat1982@gmail.com; Timestamp: Feb 11 2021 9:37 PM</t>
  </si>
  <si>
    <t>harshadanirmal88@gmail.com</t>
  </si>
  <si>
    <t>HARSHADA DATTATRAY NIRMAL</t>
  </si>
  <si>
    <t>New English School Pimpri nirmal</t>
  </si>
  <si>
    <t>Super</t>
  </si>
  <si>
    <t>1eEd4SG-K2N73NNlQjrb0Yhm1xL5JiDWn</t>
  </si>
  <si>
    <t>https://drive.google.com/file/d/1eEd4SG-K2N73NNlQjrb0Yhm1xL5JiDWn/view?usp=drivesdk</t>
  </si>
  <si>
    <t>Document successfully created; Document successfully merged; PDF created; Emails Sent: [To: harshadanirmal88@gmail.com]; Run via form trigger as shindebhagwat1982@gmail.com; Timestamp: Feb 11 2021 9:44 PM</t>
  </si>
  <si>
    <t>sambhajinirmal10@gimail.com</t>
  </si>
  <si>
    <t>Prajwal sambhaji nirmal</t>
  </si>
  <si>
    <t>Naw english school pimpri nirmal</t>
  </si>
  <si>
    <t>काही नाही</t>
  </si>
  <si>
    <t>1tyMI3J24GwqSbETeMjLAMVahIYT5OTsu</t>
  </si>
  <si>
    <t>https://drive.google.com/file/d/1tyMI3J24GwqSbETeMjLAMVahIYT5OTsu/view?usp=drivesdk</t>
  </si>
  <si>
    <t>Document successfully created; Document successfully merged; PDF created; Emails Sent: [To: sambhajinirmal10@gimail.com]; Run via form trigger as shindebhagwat1982@gmail.com; Timestamp: Feb 11 2021 10:03 PM</t>
  </si>
  <si>
    <t>popatn9766@gmail.com</t>
  </si>
  <si>
    <t>Hrushikesh Popat Ghorpade</t>
  </si>
  <si>
    <t>NEW ENGLISH SCHOOL PIMPRI NIRMAL</t>
  </si>
  <si>
    <t>Ahamadnager</t>
  </si>
  <si>
    <t>Project is  brite and right</t>
  </si>
  <si>
    <t>1jlcz-4Dq3ohcGQrumxo-2xUfgTt-dbYT</t>
  </si>
  <si>
    <t>https://drive.google.com/file/d/1jlcz-4Dq3ohcGQrumxo-2xUfgTt-dbYT/view?usp=drivesdk</t>
  </si>
  <si>
    <t>Document successfully created; Document successfully merged; PDF created; Emails Sent: [To: popatn9766@gmail.com]; Run via form trigger as shindebhagwat1982@gmail.com; Timestamp: Feb 12 2021 10:45 PM</t>
  </si>
  <si>
    <t>vedantaher77@gmail.com</t>
  </si>
  <si>
    <t>Vedant Sampat Aher</t>
  </si>
  <si>
    <t>New English school , Pimpri Nirmal</t>
  </si>
  <si>
    <t xml:space="preserve">.
</t>
  </si>
  <si>
    <t>1kVCV9I68kw3tcP5D2lXDQ_MNl25bojWu</t>
  </si>
  <si>
    <t>https://drive.google.com/file/d/1kVCV9I68kw3tcP5D2lXDQ_MNl25bojWu/view?usp=drivesdk</t>
  </si>
  <si>
    <t>Document successfully created; Document successfully merged; PDF created; Emails Sent: [To: vedantaher77@gmail.com]; Run via form trigger as shindebhagwat1982@gmail.com; Timestamp: Feb 12 2021 10:47 PM</t>
  </si>
  <si>
    <t>rajshri3@gmail.com</t>
  </si>
  <si>
    <t>SAKSHI ANIL NIRMAL</t>
  </si>
  <si>
    <t xml:space="preserve">माझे मत  आहे हा प्रकल्प खुप छान आणि सुंदर आहे </t>
  </si>
  <si>
    <t>15rN5irDS31tDdMjQ_ak6rSYfOVX8Ey1S</t>
  </si>
  <si>
    <t>https://drive.google.com/file/d/15rN5irDS31tDdMjQ_ak6rSYfOVX8Ey1S/view?usp=drivesdk</t>
  </si>
  <si>
    <t>Document successfully created; Document successfully merged; PDF created; Emails Sent: [To: rajshri3@gmail.com]; Run via form trigger as shindebhagwat1982@gmail.com; Timestamp: Feb 12 2021 11:02 PM</t>
  </si>
  <si>
    <t>yp.patil9863@gmail.com</t>
  </si>
  <si>
    <t xml:space="preserve">Pushkar Yogesh Patil </t>
  </si>
  <si>
    <t xml:space="preserve">Yashwant Vidyalaya Padhegaon </t>
  </si>
  <si>
    <t xml:space="preserve">shrirampur </t>
  </si>
  <si>
    <t xml:space="preserve">very good
</t>
  </si>
  <si>
    <t>1s5uilNoqbOAq42jw16CzNWOCpzhPaNnw</t>
  </si>
  <si>
    <t>https://drive.google.com/file/d/1s5uilNoqbOAq42jw16CzNWOCpzhPaNnw/view?usp=drivesdk</t>
  </si>
  <si>
    <t>Document successfully created; Document successfully merged; PDF created; Emails Sent: [To: yp.patil9863@gmail.com]; Run via form trigger as shindebhagwat1982@gmail.com; Timestamp: Feb 14 2021 5:01 AM</t>
  </si>
  <si>
    <t>maharnavarrabhaji5@gmail.com</t>
  </si>
  <si>
    <t xml:space="preserve">Maharnavar rabhaji gorakh </t>
  </si>
  <si>
    <t>नागेश्वर विद्यालय थेरगाव</t>
  </si>
  <si>
    <t>मला याचा खूप आनंद झाला</t>
  </si>
  <si>
    <t>1mo7tlJ_Sm6Sv_XEWjo29wu9CSOTvl9EP</t>
  </si>
  <si>
    <t>https://drive.google.com/file/d/1mo7tlJ_Sm6Sv_XEWjo29wu9CSOTvl9EP/view?usp=drivesdk</t>
  </si>
  <si>
    <t>Document successfully created; Document successfully merged; PDF created; Emails Sent: [To: maharnavarrabhaji5@gmail.com]; Run via form trigger as shindebhagwat1982@gmail.com; Timestamp: Feb 18 2021 8:40 AM</t>
  </si>
  <si>
    <t>Vijaybachate72@email.com</t>
  </si>
  <si>
    <t xml:space="preserve">Omkar Vijay Bachate </t>
  </si>
  <si>
    <t xml:space="preserve">Shree nageshvar vidalaya therogon </t>
  </si>
  <si>
    <t xml:space="preserve">Ahamadnager </t>
  </si>
  <si>
    <t xml:space="preserve">It's good students know about outer knowledge and about Brave and talented students and it's good for us thanks </t>
  </si>
  <si>
    <t>1SYvi9Fa9NX9Adh8g_5-wjQM1Bt7oRTmm</t>
  </si>
  <si>
    <t>https://drive.google.com/file/d/1SYvi9Fa9NX9Adh8g_5-wjQM1Bt7oRTmm/view?usp=drivesdk</t>
  </si>
  <si>
    <t>Document successfully created; Document successfully merged; PDF created; Emails Sent: [To: Vijaybachate72@email.com]; Run via form trigger as shindebhagwat1982@gmail.com; Timestamp: Feb 20 2021 3:24 AM</t>
  </si>
  <si>
    <t>muskanshaikh26102001@gmail.com</t>
  </si>
  <si>
    <t>Muskan Javed shikh</t>
  </si>
  <si>
    <t>Shri nageshwar vidyalay thergaon</t>
  </si>
  <si>
    <t>Song yahi</t>
  </si>
  <si>
    <t>1TSMFnG9KWElsH-MfqHIR0fNt-w_OLPks</t>
  </si>
  <si>
    <t>https://drive.google.com/file/d/1TSMFnG9KWElsH-MfqHIR0fNt-w_OLPks/view?usp=drivesdk</t>
  </si>
  <si>
    <t>Document successfully created; Document successfully merged; PDF created; Emails Sent: [To: muskanshaikh26102001@gmail.com]; Run via form trigger as shindebhagwat1982@gmail.com; Timestamp: Feb 21 2021 1:44 AM</t>
  </si>
  <si>
    <t>shindesudam946@gmail.com</t>
  </si>
  <si>
    <t xml:space="preserve">Shinde sanket sudam </t>
  </si>
  <si>
    <t>Shri nageshwar vidyalay thergoan</t>
  </si>
  <si>
    <t xml:space="preserve"> कमी वयात कठीण प्रसंग आल्यावर त्यावर कसे मात करणे.
</t>
  </si>
  <si>
    <t>1Rtepp2Jv6J-xk-QGLytEKk2e2tEvHOkO</t>
  </si>
  <si>
    <t>https://drive.google.com/file/d/1Rtepp2Jv6J-xk-QGLytEKk2e2tEvHOkO/view?usp=drivesdk</t>
  </si>
  <si>
    <t>Document successfully created; Document successfully merged; PDF created; Emails Sent: [To: shindesudam946@gmail.com]; Run via form trigger as shindebhagwat1982@gmail.com; Timestamp: Feb 21 2021 2:30 AM</t>
  </si>
  <si>
    <t>shahajimaharnavar9730@gmail.com</t>
  </si>
  <si>
    <t>Krushna Shahaji Maharnwar</t>
  </si>
  <si>
    <t>Shri Nageshvar vidyalay thergav</t>
  </si>
  <si>
    <t>मला हे पुस्तकं वाचून खुप खूप आनंद झाला</t>
  </si>
  <si>
    <t>1dGshACUAUora8voQA3pmsgSWNAO-NHuX</t>
  </si>
  <si>
    <t>https://drive.google.com/file/d/1dGshACUAUora8voQA3pmsgSWNAO-NHuX/view?usp=drivesdk</t>
  </si>
  <si>
    <t>Document successfully created; Document successfully merged; PDF created; Emails Sent: [To: shahajimaharnavar9730@gmail.com]; Run via form trigger as shindebhagwat1982@gmail.com; Timestamp: Feb 21 2021 2:35 AM</t>
  </si>
  <si>
    <t>armanjs077@gmail.com</t>
  </si>
  <si>
    <t>Arman Javed Shaikh</t>
  </si>
  <si>
    <t>श्री नागेश्वर विद्यालय थेरगाव</t>
  </si>
  <si>
    <t>मला हे पुस्तक वाचून खूप चांगले वाटले</t>
  </si>
  <si>
    <t>16SNqJaDb69tUfnzaE9Z7Ck5GzW62Gslz</t>
  </si>
  <si>
    <t>https://drive.google.com/file/d/16SNqJaDb69tUfnzaE9Z7Ck5GzW62Gslz/view?usp=drivesdk</t>
  </si>
  <si>
    <t>Document successfully created; Document successfully merged; PDF created; Emails Sent: [To: armanjs077@gmail.com]; Run via form trigger as shindebhagwat1982@gmail.com; Timestamp: Feb 21 2021 2:36 AM</t>
  </si>
  <si>
    <t>javedshaikh0775@gmail.com</t>
  </si>
  <si>
    <t>अरमान जावेद शेख</t>
  </si>
  <si>
    <t>श्री नागेश विद्यालय थेरगाव</t>
  </si>
  <si>
    <t>मला हे पुस्तक वाचून खूप आनंद झाला व खूप नॉलेज आले</t>
  </si>
  <si>
    <t>13Azg5GJXd8GEIw125XLwKsgXVv6ptbhy</t>
  </si>
  <si>
    <t>https://drive.google.com/file/d/13Azg5GJXd8GEIw125XLwKsgXVv6ptbhy/view?usp=drivesdk</t>
  </si>
  <si>
    <t>Document successfully created; Document successfully merged; PDF created; Emails Sent: [To: javedshaikh0775@gmail.com]; Run via form trigger as shindebhagwat1982@gmail.com; Timestamp: Feb 21 2021 3:36 AM</t>
  </si>
  <si>
    <t>supriyakale2814@gmail.com</t>
  </si>
  <si>
    <t xml:space="preserve">Kale Supriya Shivaji </t>
  </si>
  <si>
    <t xml:space="preserve">Swami sahajanand bharti college of education, shrirampur. </t>
  </si>
  <si>
    <t>Uttam upakram</t>
  </si>
  <si>
    <t>1OdLJvu5O-duxWu4xxW86Pu7K_nHS7sfu</t>
  </si>
  <si>
    <t>https://drive.google.com/file/d/1OdLJvu5O-duxWu4xxW86Pu7K_nHS7sfu/view?usp=drivesdk</t>
  </si>
  <si>
    <t>Document successfully created; Document successfully merged; PDF created; Emails Sent: [To: supriyakale2814@gmail.com]; Run via form trigger as shindebhagwat1982@gmail.com; Timestamp: Feb 22 2021 4:41 AM</t>
  </si>
  <si>
    <t>mail2anilshinde@gmail.com</t>
  </si>
  <si>
    <t>Anil dhananjay shinde</t>
  </si>
  <si>
    <t>Shri Nageshwar Vidhyalay Thergaon</t>
  </si>
  <si>
    <t>वाचनाची आवड निर्माण होने</t>
  </si>
  <si>
    <t>1hNjmgYI6XfpiEvNY4B9V1IL44g8EzluY</t>
  </si>
  <si>
    <t>https://drive.google.com/file/d/1hNjmgYI6XfpiEvNY4B9V1IL44g8EzluY/view?usp=drivesdk</t>
  </si>
  <si>
    <t>Document successfully created; Document successfully merged; PDF created; Emails Sent: [To: mail2anilshinde@gmail.com]; Run via form trigger as shindebhagwat1982@gmail.com; Timestamp: Feb 22 2021 9:42 AM</t>
  </si>
  <si>
    <t>altufaltu974@gmail.com</t>
  </si>
  <si>
    <t>Santosh bapusaheb patil</t>
  </si>
  <si>
    <t>D. D. Kachole</t>
  </si>
  <si>
    <t>Chan ahe</t>
  </si>
  <si>
    <t>1sXPy4OQMub3hZgtB4XtZ-4KiReyN1GDW</t>
  </si>
  <si>
    <t>https://drive.google.com/file/d/1sXPy4OQMub3hZgtB4XtZ-4KiReyN1GDW/view?usp=drivesdk</t>
  </si>
  <si>
    <t>Document successfully created; Document successfully merged; PDF created; Emails Sent: [To: altufaltu974@gmail.com]; Run via form trigger as shindebhagwat1982@gmail.com; Timestamp: Feb 23 2021 2:34 AM</t>
  </si>
  <si>
    <t>Shahajis249@gamil.com</t>
  </si>
  <si>
    <t xml:space="preserve">Shinde Vishal Shahaji </t>
  </si>
  <si>
    <t>Shri Nageshwar Vidyalay Theragon</t>
  </si>
  <si>
    <t>Chan aahe उपक्रम</t>
  </si>
  <si>
    <t>1ZOdH2FBFaa04-u_cDV2uYeHTEwII-w6N</t>
  </si>
  <si>
    <t>https://drive.google.com/file/d/1ZOdH2FBFaa04-u_cDV2uYeHTEwII-w6N/view?usp=drivesdk</t>
  </si>
  <si>
    <t>Document successfully created; Document successfully merged; PDF created; Emails Sent: [To: Shahajis249@gamil.com]; Run via form trigger as shindebhagwat1982@gmail.com; Timestamp: Feb 24 2021 10:21 AM</t>
  </si>
  <si>
    <t>ashvinshendge00@gmail.com</t>
  </si>
  <si>
    <t>सृष्टी अश्विनीकुमार शेंडगे</t>
  </si>
  <si>
    <t>दि.ग.सराफ विद्यालय , संगमनेर</t>
  </si>
  <si>
    <t>उपक्रम भावी पिढी व संशोधक घडविण्यासाठी खुप उपयुक्त आहे.</t>
  </si>
  <si>
    <t>1xaCm93DXb5M2ROGuWwseN_S_5kFcZU2O</t>
  </si>
  <si>
    <t>https://drive.google.com/file/d/1xaCm93DXb5M2ROGuWwseN_S_5kFcZU2O/view?usp=drivesdk</t>
  </si>
  <si>
    <t>Document successfully created; Document successfully merged; PDF created; Emails Sent: [To: ashvinshendge00@gmail.com]; Run via form trigger as shindebhagwat1982@gmail.com; Timestamp: Feb 25 2021 3:49 PM</t>
  </si>
  <si>
    <t>dhulejyotsna25@gmail.com</t>
  </si>
  <si>
    <t>Pranjali Prashant Shirure</t>
  </si>
  <si>
    <t>Janana Prabodhini Balvikas Mandir,Solapur</t>
  </si>
  <si>
    <t>Solapur</t>
  </si>
  <si>
    <t>साधना या बालअंकाची माहिती झाली, पुस्तक मन लावून वाचणाची सवय लागली,जगातील विविध व्यक्तिमत्वाची माहिती मिळाली.🙏</t>
  </si>
  <si>
    <t>13qVI5qhJUF61IK5vIDX5M6vlEM6nLMBs</t>
  </si>
  <si>
    <t>https://drive.google.com/file/d/13qVI5qhJUF61IK5vIDX5M6vlEM6nLMBs/view?usp=drivesdk</t>
  </si>
  <si>
    <t>Document successfully created; Document successfully merged; PDF created; Emails Sent: [To: dhulejyotsna25@gmail.com]; Run via form trigger as shindebhagwat1982@gmail.com; Timestamp: Feb 27 2021 8:44 AM</t>
  </si>
  <si>
    <t>ksmahale5580@gmail.com</t>
  </si>
  <si>
    <t>Sarthak Kailas Mahale</t>
  </si>
  <si>
    <t>D.D. Kachole madhymik vidyalay, Shrirampur</t>
  </si>
  <si>
    <t>विद्यार्थ्यां मध्ये वाचन संस्कार होण्यासाठी हा उपक्रम अत्यंत महत्त्वपूर्ण आहे. त्यासाठी आयोजकांना धन्यवाद.</t>
  </si>
  <si>
    <t>1lf8fXdBEayOWEUlh_ygsbIXTiRbkIqDU</t>
  </si>
  <si>
    <t>https://drive.google.com/file/d/1lf8fXdBEayOWEUlh_ygsbIXTiRbkIqDU/view?usp=drivesdk</t>
  </si>
  <si>
    <t>Document successfully created; Document successfully merged; PDF created; Emails Sent: [To: ksmahale5580@gmail.com]; Run via form trigger as shindebhagwat1982@gmail.com; Timestamp: Feb 28 2021 1:11 AM</t>
  </si>
  <si>
    <t>shindemalhari1981@gmail.com</t>
  </si>
  <si>
    <t xml:space="preserve">Prajwal Malhari Shinde </t>
  </si>
  <si>
    <t xml:space="preserve">Vasundhara primary school Ashti </t>
  </si>
  <si>
    <t xml:space="preserve">Great efforts </t>
  </si>
  <si>
    <t>1WH1NMNHNfoFKIi7Qko97U1PZe03n3yHD</t>
  </si>
  <si>
    <t>https://drive.google.com/file/d/1WH1NMNHNfoFKIi7Qko97U1PZe03n3yHD/view?usp=drivesdk</t>
  </si>
  <si>
    <t>Document successfully created; Document successfully merged; PDF created; Emails Sent: [To: shindemalhari1981@gmail.com]; Run via form trigger as shindebhagwat1982@gmail.com; Timestamp: Feb 28 2021 12:33 PM</t>
  </si>
  <si>
    <t>Z.p.p school jarewadi</t>
  </si>
  <si>
    <t>17MopufxOerwO0VBpCCjY1Q9zrslASGb0</t>
  </si>
  <si>
    <t>https://drive.google.com/file/d/17MopufxOerwO0VBpCCjY1Q9zrslASGb0/view?usp=drivesdk</t>
  </si>
  <si>
    <t>Document successfully created; Document successfully merged; PDF created; Emails Sent: [To: chaitanyanawale89@gmail.com]; Run via form trigger as shindebhagwat1982@gmail.com; Timestamp: Feb 28 2021 9:52 PM</t>
  </si>
  <si>
    <t>ishwarwagh888@gmail.com</t>
  </si>
  <si>
    <t>Arya Ishwar Wagh</t>
  </si>
  <si>
    <t>Bharat vidyalaya Buldhana</t>
  </si>
  <si>
    <t>Buldhana</t>
  </si>
  <si>
    <t>Dnyan vardhak</t>
  </si>
  <si>
    <t>1Q7OniwHPz6mn_EcPOhKlt_aDLNQ83M7X</t>
  </si>
  <si>
    <t>https://drive.google.com/file/d/1Q7OniwHPz6mn_EcPOhKlt_aDLNQ83M7X/view?usp=drivesdk</t>
  </si>
  <si>
    <t>Document successfully created; Document successfully merged; PDF created; Emails Sent: [To: ishwarwagh888@gmail.com]; Run via form trigger as shindebhagwat1982@gmail.com; Timestamp: Mar 22 2021 11:28 PM</t>
  </si>
  <si>
    <t>Job ID</t>
  </si>
  <si>
    <t>Job Name</t>
  </si>
  <si>
    <t>Template ID</t>
  </si>
  <si>
    <t>Data Sheet ID</t>
  </si>
  <si>
    <t>Header Row</t>
  </si>
  <si>
    <t>First Data Row</t>
  </si>
  <si>
    <t>File Name</t>
  </si>
  <si>
    <t>File Type</t>
  </si>
  <si>
    <t>Share As</t>
  </si>
  <si>
    <t>Folders</t>
  </si>
  <si>
    <t>Dynamic Folder Reference</t>
  </si>
  <si>
    <t>Conditionals</t>
  </si>
  <si>
    <t>Mode</t>
  </si>
  <si>
    <t>Append Breaks</t>
  </si>
  <si>
    <t>Tags</t>
  </si>
  <si>
    <t>Run On Time Trigger</t>
  </si>
  <si>
    <t>Time Trigger Frequency</t>
  </si>
  <si>
    <t>Run On Form Trigger</t>
  </si>
  <si>
    <t>Send Email And Share</t>
  </si>
  <si>
    <t>Email To</t>
  </si>
  <si>
    <t>Email CC</t>
  </si>
  <si>
    <t>Email BCC</t>
  </si>
  <si>
    <t>Email Reply To</t>
  </si>
  <si>
    <t>Email No Reply</t>
  </si>
  <si>
    <t>Email Subject</t>
  </si>
  <si>
    <t>Email Body</t>
  </si>
  <si>
    <t>Prevent Resharing</t>
  </si>
  <si>
    <t>Time Trigger Timestamp</t>
  </si>
  <si>
    <t>Form Trigger Timestamp</t>
  </si>
  <si>
    <t>_1609851041809</t>
  </si>
  <si>
    <t>वाचन संस्कार रुजवणूक प्रकल्प</t>
  </si>
  <si>
    <t>1q_J6-tkqFYOXyQ8IIcBB8Qe3vTI7WapC3xhFLVibvBA</t>
  </si>
  <si>
    <t>&lt;&lt;विद्यार्थ्याचे पूर्ण नाव &gt;&gt;_प्रमाणपत्र</t>
  </si>
  <si>
    <t>PDF</t>
  </si>
  <si>
    <t>["1ciHFLJU1TI96o8f739YBeYOTArGIJxKO"]</t>
  </si>
  <si>
    <t>[]</t>
  </si>
  <si>
    <t>MULTIPLE_OUTPUT</t>
  </si>
  <si>
    <t>[{"details":{"isUnmapped":false,"headerMap":"विद्यार्थ्याचे पूर्ण नाव "},"tag":"Name","type":"STANDARD"},{"details":{"isUnmapped":false,"headerMap":"शाळेचे पूर्ण नाव:"},"tag":"Institution","type":"STANDARD"}]</t>
  </si>
  <si>
    <t>&lt;&lt;Email Address&gt;&gt;</t>
  </si>
  <si>
    <t>&lt;&lt;विद्यार्थ्याचे पूर्ण नाव &gt;&gt; आपले प्रमाणपत्र</t>
  </si>
  <si>
    <t>सोबत असलेली प्रमाणपत्राची PDF डाउनलोड करून घ्या 
या उपक्रमात सहभागी झाल्याबद्दल  मनपूर्वक धन्यवाद .........</t>
  </si>
  <si>
    <t>2021-03-23T03:28:26.373Z</t>
  </si>
  <si>
    <t>Online Project on Inculcating Reading Culture among School  Student via Balkumar Divali issue (2020-21) : Online Response</t>
  </si>
</sst>
</file>

<file path=xl/styles.xml><?xml version="1.0" encoding="utf-8"?>
<styleSheet xmlns="http://schemas.openxmlformats.org/spreadsheetml/2006/main">
  <numFmts count="3">
    <numFmt numFmtId="164" formatCode="m/d/yyyy\ h:mm:ss"/>
    <numFmt numFmtId="165" formatCode="0&quot; / 50&quot;"/>
    <numFmt numFmtId="166" formatCode="0&quot; / 48&quot;"/>
  </numFmts>
  <fonts count="6">
    <font>
      <sz val="10"/>
      <color rgb="FF000000"/>
      <name val="Arial"/>
      <scheme val="minor"/>
    </font>
    <font>
      <sz val="10"/>
      <color theme="1"/>
      <name val="Arial"/>
      <scheme val="minor"/>
    </font>
    <font>
      <b/>
      <i/>
      <sz val="10"/>
      <color rgb="FF000000"/>
      <name val="Arial"/>
      <scheme val="minor"/>
    </font>
    <font>
      <u/>
      <sz val="10"/>
      <color rgb="FF0000FF"/>
      <name val="Arial"/>
    </font>
    <font>
      <u/>
      <sz val="10"/>
      <color rgb="FF0000FF"/>
      <name val="Arial"/>
    </font>
    <font>
      <sz val="10"/>
      <color rgb="FF0000FF"/>
      <name val="Arial"/>
      <scheme val="minor"/>
    </font>
  </fonts>
  <fills count="4">
    <fill>
      <patternFill patternType="none"/>
    </fill>
    <fill>
      <patternFill patternType="gray125"/>
    </fill>
    <fill>
      <patternFill patternType="solid">
        <fgColor rgb="FFCFE2F3"/>
        <bgColor rgb="FFCFE2F3"/>
      </patternFill>
    </fill>
    <fill>
      <patternFill patternType="solid">
        <fgColor rgb="FFEFEFEF"/>
        <bgColor rgb="FFEFEFEF"/>
      </patternFill>
    </fill>
  </fills>
  <borders count="1">
    <border>
      <left/>
      <right/>
      <top/>
      <bottom/>
      <diagonal/>
    </border>
  </borders>
  <cellStyleXfs count="1">
    <xf numFmtId="0" fontId="0" fillId="0" borderId="0"/>
  </cellStyleXfs>
  <cellXfs count="22">
    <xf numFmtId="0" fontId="0" fillId="0" borderId="0" xfId="0" applyFont="1" applyAlignment="1"/>
    <xf numFmtId="0" fontId="1" fillId="2" borderId="0" xfId="0" applyFont="1" applyFill="1"/>
    <xf numFmtId="0" fontId="1" fillId="0" borderId="0" xfId="0" applyFont="1"/>
    <xf numFmtId="0" fontId="1" fillId="0" borderId="0" xfId="0" applyFont="1" applyAlignment="1"/>
    <xf numFmtId="0" fontId="2" fillId="3" borderId="0" xfId="0" applyFont="1" applyFill="1" applyAlignment="1"/>
    <xf numFmtId="164" fontId="1" fillId="2" borderId="0" xfId="0" applyNumberFormat="1" applyFont="1" applyFill="1" applyAlignment="1"/>
    <xf numFmtId="0" fontId="1" fillId="2" borderId="0" xfId="0" applyFont="1" applyFill="1" applyAlignment="1"/>
    <xf numFmtId="165" fontId="1" fillId="2" borderId="0" xfId="0" applyNumberFormat="1" applyFont="1" applyFill="1" applyAlignment="1"/>
    <xf numFmtId="0" fontId="3" fillId="0" borderId="0" xfId="0" applyFont="1" applyAlignment="1"/>
    <xf numFmtId="0" fontId="4" fillId="0" borderId="0" xfId="0" applyFont="1"/>
    <xf numFmtId="164" fontId="5" fillId="2" borderId="0" xfId="0" applyNumberFormat="1" applyFont="1" applyFill="1" applyAlignment="1"/>
    <xf numFmtId="0" fontId="5" fillId="2" borderId="0" xfId="0" applyFont="1" applyFill="1" applyAlignment="1"/>
    <xf numFmtId="165" fontId="5" fillId="2" borderId="0" xfId="0" applyNumberFormat="1" applyFont="1" applyFill="1" applyAlignment="1"/>
    <xf numFmtId="0" fontId="5" fillId="0" borderId="0" xfId="0" applyFont="1" applyAlignment="1"/>
    <xf numFmtId="0" fontId="5" fillId="0" borderId="0" xfId="0" applyFont="1"/>
    <xf numFmtId="164" fontId="1" fillId="0" borderId="0" xfId="0" applyNumberFormat="1" applyFont="1" applyAlignment="1"/>
    <xf numFmtId="0" fontId="1" fillId="0" borderId="0" xfId="0" applyFont="1" applyAlignment="1"/>
    <xf numFmtId="165" fontId="1" fillId="0" borderId="0" xfId="0" applyNumberFormat="1" applyFont="1" applyAlignment="1"/>
    <xf numFmtId="166" fontId="1" fillId="0" borderId="0" xfId="0" applyNumberFormat="1" applyFont="1" applyAlignment="1"/>
    <xf numFmtId="0" fontId="1" fillId="0" borderId="0" xfId="0" applyFont="1" applyAlignment="1"/>
    <xf numFmtId="0" fontId="0"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x7UgH7j0ET2An60nARlfJTFhyd7rouKC/view?usp=drivesdk" TargetMode="External"/><Relationship Id="rId21" Type="http://schemas.openxmlformats.org/officeDocument/2006/relationships/hyperlink" Target="https://drive.google.com/file/d/1qqv7wbmWX3NYL7IYrBTvA9IN-ZtMYNnT/view?usp=drivesdk" TargetMode="External"/><Relationship Id="rId42" Type="http://schemas.openxmlformats.org/officeDocument/2006/relationships/hyperlink" Target="https://drive.google.com/file/d/1ejd5bH9oKp2danjCZl9YtUBH-BhoLqdD/view?usp=drivesdk" TargetMode="External"/><Relationship Id="rId63" Type="http://schemas.openxmlformats.org/officeDocument/2006/relationships/hyperlink" Target="https://drive.google.com/file/d/1PI22s2woOMJ8Z9fO3_XobFIbdo865j1H/view?usp=drivesdk" TargetMode="External"/><Relationship Id="rId84" Type="http://schemas.openxmlformats.org/officeDocument/2006/relationships/hyperlink" Target="https://drive.google.com/file/d/1iKL0r7yUi84uvxL2yMsMuzMHXb5lrjS9/view?usp=drivesdk" TargetMode="External"/><Relationship Id="rId138" Type="http://schemas.openxmlformats.org/officeDocument/2006/relationships/hyperlink" Target="https://drive.google.com/file/d/1D6XaajpEFJ6m98BXr4qqFdlZdrz_d9JO/view?usp=drivesdk" TargetMode="External"/><Relationship Id="rId159" Type="http://schemas.openxmlformats.org/officeDocument/2006/relationships/hyperlink" Target="https://drive.google.com/file/d/1Y7IcBgj0xayb6yoYildbL7ReiRqdtwrT/view?usp=drivesdk" TargetMode="External"/><Relationship Id="rId170" Type="http://schemas.openxmlformats.org/officeDocument/2006/relationships/hyperlink" Target="https://drive.google.com/file/d/1n60pR_C_S1ovMVM1yTMwEh3IpYEaR0Hl/view?usp=drivesdk" TargetMode="External"/><Relationship Id="rId191" Type="http://schemas.openxmlformats.org/officeDocument/2006/relationships/hyperlink" Target="https://drive.google.com/file/d/1MWAjbORyqbHCayElUVgC3CGzT1Wemwx1/view?usp=drivesdk" TargetMode="External"/><Relationship Id="rId205" Type="http://schemas.openxmlformats.org/officeDocument/2006/relationships/hyperlink" Target="https://drive.google.com/file/d/1KR3C3BY2YygikbRvx5CEvjoYwxMYYFc3/view?usp=drivesdk" TargetMode="External"/><Relationship Id="rId226" Type="http://schemas.openxmlformats.org/officeDocument/2006/relationships/hyperlink" Target="https://drive.google.com/file/d/1TBfJHTegxm9bC58hNuRpXEwUI2ofh4Y-/view?usp=drivesdk" TargetMode="External"/><Relationship Id="rId247" Type="http://schemas.openxmlformats.org/officeDocument/2006/relationships/hyperlink" Target="https://drive.google.com/file/d/13qVI5qhJUF61IK5vIDX5M6vlEM6nLMBs/view?usp=drivesdk" TargetMode="External"/><Relationship Id="rId107" Type="http://schemas.openxmlformats.org/officeDocument/2006/relationships/hyperlink" Target="https://drive.google.com/file/d/18FruQ6hsiXINrk7Av6fQIyrYllRRWZVW/view?usp=drivesdk" TargetMode="External"/><Relationship Id="rId11" Type="http://schemas.openxmlformats.org/officeDocument/2006/relationships/hyperlink" Target="https://drive.google.com/file/d/1zH_bvsZNfPZtr-oAm5bwVBN6tDpxx13u/view?usp=drivesdk" TargetMode="External"/><Relationship Id="rId32" Type="http://schemas.openxmlformats.org/officeDocument/2006/relationships/hyperlink" Target="https://drive.google.com/file/d/1gBvOsrR8JT3zK-lzm_9Nn48RBEnRoFXC/view?usp=drivesdk" TargetMode="External"/><Relationship Id="rId53" Type="http://schemas.openxmlformats.org/officeDocument/2006/relationships/hyperlink" Target="https://drive.google.com/file/d/1_uNln4nUiUC68Qjgc0r6ydQR_fXChm4w/view?usp=drivesdk" TargetMode="External"/><Relationship Id="rId74" Type="http://schemas.openxmlformats.org/officeDocument/2006/relationships/hyperlink" Target="https://drive.google.com/file/d/1iOlSqMdzl0-7HnMlAm2P7d82sGZALpCC/view?usp=drivesdk" TargetMode="External"/><Relationship Id="rId128" Type="http://schemas.openxmlformats.org/officeDocument/2006/relationships/hyperlink" Target="https://drive.google.com/file/d/1xYGbgex0T_TG6a6Fwn5lWaks5o7dzIdD/view?usp=drivesdk" TargetMode="External"/><Relationship Id="rId149" Type="http://schemas.openxmlformats.org/officeDocument/2006/relationships/hyperlink" Target="https://drive.google.com/file/d/1VFLVunQEdq89L3ok3z-Qjte4dbdUKOy1/view?usp=drivesdk" TargetMode="External"/><Relationship Id="rId5" Type="http://schemas.openxmlformats.org/officeDocument/2006/relationships/hyperlink" Target="https://drive.google.com/file/d/1FbcC_TfCpFfrHD_UtbKFdBYU3nj0KPUN/view?usp=drivesdk" TargetMode="External"/><Relationship Id="rId95" Type="http://schemas.openxmlformats.org/officeDocument/2006/relationships/hyperlink" Target="https://drive.google.com/file/d/11PWa4qZ9-uz55i48qdXRgvwHYNINMhSa/view?usp=drivesdk" TargetMode="External"/><Relationship Id="rId160" Type="http://schemas.openxmlformats.org/officeDocument/2006/relationships/hyperlink" Target="https://drive.google.com/file/d/15Yth8qq9CjaxT80A2X_03wiCZ9qMn1yo/view?usp=drivesdk" TargetMode="External"/><Relationship Id="rId181" Type="http://schemas.openxmlformats.org/officeDocument/2006/relationships/hyperlink" Target="https://drive.google.com/file/d/1mdW9UUvbY8-PUaEihxEXXhm_QbqgY2lV/view?usp=drivesdk" TargetMode="External"/><Relationship Id="rId216" Type="http://schemas.openxmlformats.org/officeDocument/2006/relationships/hyperlink" Target="https://drive.google.com/file/d/1rv3rmXnwfTcQxudKDITVRNPIbh-bYl7M/view?usp=drivesdk" TargetMode="External"/><Relationship Id="rId237" Type="http://schemas.openxmlformats.org/officeDocument/2006/relationships/hyperlink" Target="https://drive.google.com/file/d/1TSMFnG9KWElsH-MfqHIR0fNt-w_OLPks/view?usp=drivesdk" TargetMode="External"/><Relationship Id="rId22" Type="http://schemas.openxmlformats.org/officeDocument/2006/relationships/hyperlink" Target="https://drive.google.com/file/d/1rH5BbzctsDidlxVp6ZOV3hfnoEIySdwi/view?usp=drivesdk" TargetMode="External"/><Relationship Id="rId43" Type="http://schemas.openxmlformats.org/officeDocument/2006/relationships/hyperlink" Target="https://drive.google.com/file/d/12fYGTAhdPUGhsYVA85YKwXa24kuedH9f/view?usp=drivesdk" TargetMode="External"/><Relationship Id="rId64" Type="http://schemas.openxmlformats.org/officeDocument/2006/relationships/hyperlink" Target="https://drive.google.com/file/d/172eTMyrGbl4wIdgbd1VnfUX5hc3ycMx6/view?usp=drivesdk" TargetMode="External"/><Relationship Id="rId118" Type="http://schemas.openxmlformats.org/officeDocument/2006/relationships/hyperlink" Target="https://drive.google.com/file/d/12gvyH3zIF51q5pUT0c9jy799ZrBwRD1T/view?usp=drivesdk" TargetMode="External"/><Relationship Id="rId139" Type="http://schemas.openxmlformats.org/officeDocument/2006/relationships/hyperlink" Target="https://drive.google.com/file/d/1k7WKce-ytxU-9a2pElLKxeicbqB29thh/view?usp=drivesdk" TargetMode="External"/><Relationship Id="rId85" Type="http://schemas.openxmlformats.org/officeDocument/2006/relationships/hyperlink" Target="https://drive.google.com/file/d/1wjJspZj7HxMSKf4Pb52Kr7viH_cxMiRV/view?usp=drivesdk" TargetMode="External"/><Relationship Id="rId150" Type="http://schemas.openxmlformats.org/officeDocument/2006/relationships/hyperlink" Target="https://drive.google.com/file/d/1Gu0NjeEBPoUJ7C9_z94A8DUralal8vNd/view?usp=drivesdk" TargetMode="External"/><Relationship Id="rId171" Type="http://schemas.openxmlformats.org/officeDocument/2006/relationships/hyperlink" Target="https://drive.google.com/file/d/1wZBiZpw1c3CupDcf4jgF36Fp4BaBCzcq/view?usp=drivesdk" TargetMode="External"/><Relationship Id="rId192" Type="http://schemas.openxmlformats.org/officeDocument/2006/relationships/hyperlink" Target="https://drive.google.com/file/d/1slLF_ZTJAlaS-wgUsSz-FyJOcpShAI9X/view?usp=drivesdk" TargetMode="External"/><Relationship Id="rId206" Type="http://schemas.openxmlformats.org/officeDocument/2006/relationships/hyperlink" Target="https://drive.google.com/file/d/1Z35Fj5D49ZNALc5v4W5d37vSKIqsNIHv/view?usp=drivesdk" TargetMode="External"/><Relationship Id="rId227" Type="http://schemas.openxmlformats.org/officeDocument/2006/relationships/hyperlink" Target="https://drive.google.com/file/d/1BKWQcSBbiP9YbrQ6hsphLNkY2pDjYlJX/view?usp=drivesdk" TargetMode="External"/><Relationship Id="rId248" Type="http://schemas.openxmlformats.org/officeDocument/2006/relationships/hyperlink" Target="https://drive.google.com/file/d/1lf8fXdBEayOWEUlh_ygsbIXTiRbkIqDU/view?usp=drivesdk" TargetMode="External"/><Relationship Id="rId12" Type="http://schemas.openxmlformats.org/officeDocument/2006/relationships/hyperlink" Target="https://drive.google.com/file/d/1MTfn0hF4gFkmV8MgelPLWzJyNfobwLun/view?usp=drivesdk" TargetMode="External"/><Relationship Id="rId17" Type="http://schemas.openxmlformats.org/officeDocument/2006/relationships/hyperlink" Target="https://drive.google.com/file/d/1E2GIqC8e9xnJq7zH93ZGaFJ1kaWb9hSJ/view?usp=drivesdk" TargetMode="External"/><Relationship Id="rId33" Type="http://schemas.openxmlformats.org/officeDocument/2006/relationships/hyperlink" Target="https://drive.google.com/file/d/16mkbyX3lJV-EeTb6S72RpdS9yyHHGVyL/view?usp=drivesdk" TargetMode="External"/><Relationship Id="rId38" Type="http://schemas.openxmlformats.org/officeDocument/2006/relationships/hyperlink" Target="https://drive.google.com/file/d/14zfpE0pf4dRNBmYp57Rg_cgysHg5M2CQ/view?usp=drivesdk" TargetMode="External"/><Relationship Id="rId59" Type="http://schemas.openxmlformats.org/officeDocument/2006/relationships/hyperlink" Target="https://drive.google.com/file/d/1kkKU25UJqVvEMrdjpOl2Iz2IInOmrfUc/view?usp=drivesdk" TargetMode="External"/><Relationship Id="rId103" Type="http://schemas.openxmlformats.org/officeDocument/2006/relationships/hyperlink" Target="https://drive.google.com/file/d/1IX1Snr6qNZwc-s9zfpZ3VgUCxHT0gUw7/view?usp=drivesdk" TargetMode="External"/><Relationship Id="rId108" Type="http://schemas.openxmlformats.org/officeDocument/2006/relationships/hyperlink" Target="https://drive.google.com/file/d/1eIA-l8eW0CKr9lgBLdWhCVh54ZlbdEPn/view?usp=drivesdk" TargetMode="External"/><Relationship Id="rId124" Type="http://schemas.openxmlformats.org/officeDocument/2006/relationships/hyperlink" Target="https://drive.google.com/file/d/18vC9LyykLT5aVmXPW7diD4PcsH3e7TK3/view?usp=drivesdk" TargetMode="External"/><Relationship Id="rId129" Type="http://schemas.openxmlformats.org/officeDocument/2006/relationships/hyperlink" Target="https://drive.google.com/file/d/1-Tq5LlP5vZ3d81Sa6-rvmO0MwR6bvJIV/view?usp=drivesdk" TargetMode="External"/><Relationship Id="rId54" Type="http://schemas.openxmlformats.org/officeDocument/2006/relationships/hyperlink" Target="https://drive.google.com/file/d/17Q7cuG3WqGR7gPcuOKwb2Ok8JVpdI7-u/view?usp=drivesdk" TargetMode="External"/><Relationship Id="rId70" Type="http://schemas.openxmlformats.org/officeDocument/2006/relationships/hyperlink" Target="https://drive.google.com/file/d/14s7-iM2JFWOZKVenDz_WdMae4Yj7OdJZ/view?usp=drivesdk" TargetMode="External"/><Relationship Id="rId75" Type="http://schemas.openxmlformats.org/officeDocument/2006/relationships/hyperlink" Target="https://drive.google.com/file/d/1KZpmJ4spH4KIfINgJiqVgCcEsdLP0phc/view?usp=drivesdk" TargetMode="External"/><Relationship Id="rId91" Type="http://schemas.openxmlformats.org/officeDocument/2006/relationships/hyperlink" Target="https://drive.google.com/file/d/1JqaJVLtMsSdifj4dCf8mUGqdZXkZMmOr/view?usp=drivesdk" TargetMode="External"/><Relationship Id="rId96" Type="http://schemas.openxmlformats.org/officeDocument/2006/relationships/hyperlink" Target="https://drive.google.com/file/d/1bKa5hbdVX8SBS4X2YycOr9jO9NuTf2BD/view?usp=drivesdk" TargetMode="External"/><Relationship Id="rId140" Type="http://schemas.openxmlformats.org/officeDocument/2006/relationships/hyperlink" Target="https://drive.google.com/file/d/15Uh9lD-VBUQt3Gy2if8TRLE4XiRlc2ra/view?usp=drivesdk" TargetMode="External"/><Relationship Id="rId145" Type="http://schemas.openxmlformats.org/officeDocument/2006/relationships/hyperlink" Target="https://drive.google.com/file/d/1oN-7bwRg0x1hkybvwwBM6MBEBrp1lISz/view?usp=drivesdk" TargetMode="External"/><Relationship Id="rId161" Type="http://schemas.openxmlformats.org/officeDocument/2006/relationships/hyperlink" Target="https://drive.google.com/file/d/1V6dQNzOGKLtZWVY7uc_14kTMZ3iTQWqS/view?usp=drivesdk" TargetMode="External"/><Relationship Id="rId166" Type="http://schemas.openxmlformats.org/officeDocument/2006/relationships/hyperlink" Target="https://drive.google.com/file/d/1orVzzpsyu5r_co3woZaLR-t1e8rRxu8K/view?usp=drivesdk" TargetMode="External"/><Relationship Id="rId182" Type="http://schemas.openxmlformats.org/officeDocument/2006/relationships/hyperlink" Target="https://drive.google.com/file/d/19Tb1enVm5NCDYGVTHHKWlnbK2M4i55vX/view?usp=drivesdk" TargetMode="External"/><Relationship Id="rId187" Type="http://schemas.openxmlformats.org/officeDocument/2006/relationships/hyperlink" Target="https://drive.google.com/file/d/1CZU0hl3toxFFiZVAIh3rUMyKy3KVeoOS/view?usp=drivesdk" TargetMode="External"/><Relationship Id="rId217" Type="http://schemas.openxmlformats.org/officeDocument/2006/relationships/hyperlink" Target="https://drive.google.com/file/d/10bleddJos6_Lo-nG49nzVD3_SS0tW5UL/view?usp=drivesdk" TargetMode="External"/><Relationship Id="rId1" Type="http://schemas.openxmlformats.org/officeDocument/2006/relationships/hyperlink" Target="https://drive.google.com/file/d/1x7qQufyL9UApnOiP7UWqDHqxon5tn689/view?usp=drivesdk" TargetMode="External"/><Relationship Id="rId6" Type="http://schemas.openxmlformats.org/officeDocument/2006/relationships/hyperlink" Target="https://drive.google.com/file/d/1-sBC8jITXF92AY5Mc7Zw-3CayQ3NeiV5/view?usp=drivesdk" TargetMode="External"/><Relationship Id="rId212" Type="http://schemas.openxmlformats.org/officeDocument/2006/relationships/hyperlink" Target="https://drive.google.com/file/d/11I8UjKjIJleo1-py9aCYkg6PuRKmUAll/view?usp=drivesdk" TargetMode="External"/><Relationship Id="rId233" Type="http://schemas.openxmlformats.org/officeDocument/2006/relationships/hyperlink" Target="https://drive.google.com/file/d/15rN5irDS31tDdMjQ_ak6rSYfOVX8Ey1S/view?usp=drivesdk" TargetMode="External"/><Relationship Id="rId238" Type="http://schemas.openxmlformats.org/officeDocument/2006/relationships/hyperlink" Target="https://drive.google.com/file/d/1Rtepp2Jv6J-xk-QGLytEKk2e2tEvHOkO/view?usp=drivesdk" TargetMode="External"/><Relationship Id="rId23" Type="http://schemas.openxmlformats.org/officeDocument/2006/relationships/hyperlink" Target="https://drive.google.com/file/d/1q1tnltlml8EbdnnGDPX-65cbvxEZfoi0/view?usp=drivesdk" TargetMode="External"/><Relationship Id="rId28" Type="http://schemas.openxmlformats.org/officeDocument/2006/relationships/hyperlink" Target="https://drive.google.com/file/d/1fIZqk6EbVLIxVBXB_FlPHUeD0atWG0cr/view?usp=drivesdk" TargetMode="External"/><Relationship Id="rId49" Type="http://schemas.openxmlformats.org/officeDocument/2006/relationships/hyperlink" Target="https://drive.google.com/file/d/1VDskhInjrh_FgHkdftKWQWCJC5DiJFmS/view?usp=drivesdk" TargetMode="External"/><Relationship Id="rId114" Type="http://schemas.openxmlformats.org/officeDocument/2006/relationships/hyperlink" Target="https://drive.google.com/file/d/1ABLILmu7_ZJ9AeXWkq731z0V6OMtmoLA/view?usp=drivesdk" TargetMode="External"/><Relationship Id="rId119" Type="http://schemas.openxmlformats.org/officeDocument/2006/relationships/hyperlink" Target="https://drive.google.com/file/d/1BkfRNiAPLNho9i4_0BnB5ptirWSqWsv1/view?usp=drivesdk" TargetMode="External"/><Relationship Id="rId44" Type="http://schemas.openxmlformats.org/officeDocument/2006/relationships/hyperlink" Target="https://drive.google.com/file/d/1mo7L2cPy9P1Y8BSAACRJFJgjOmh9UYrT/view?usp=drivesdk" TargetMode="External"/><Relationship Id="rId60" Type="http://schemas.openxmlformats.org/officeDocument/2006/relationships/hyperlink" Target="https://drive.google.com/file/d/11yzMbksPkwuun49y5kSdw1chOZsoiZ65/view?usp=drivesdk" TargetMode="External"/><Relationship Id="rId65" Type="http://schemas.openxmlformats.org/officeDocument/2006/relationships/hyperlink" Target="https://drive.google.com/file/d/1IeN0PrGkfCJ2stAHI4xMkcRjsUwum-F5/view?usp=drivesdk" TargetMode="External"/><Relationship Id="rId81" Type="http://schemas.openxmlformats.org/officeDocument/2006/relationships/hyperlink" Target="https://drive.google.com/file/d/1GlUHtVHyxrCX0y5ihQ24-P3Y4z0Is8IX/view?usp=drivesdk" TargetMode="External"/><Relationship Id="rId86" Type="http://schemas.openxmlformats.org/officeDocument/2006/relationships/hyperlink" Target="https://drive.google.com/file/d/1t51rO_WGV7ATCy1Cz9rvMBfhH5uajdNr/view?usp=drivesdk" TargetMode="External"/><Relationship Id="rId130" Type="http://schemas.openxmlformats.org/officeDocument/2006/relationships/hyperlink" Target="https://drive.google.com/file/d/1A91uvC18NZordztoSXqqHhcLjBa3SxbV/view?usp=drivesdk" TargetMode="External"/><Relationship Id="rId135" Type="http://schemas.openxmlformats.org/officeDocument/2006/relationships/hyperlink" Target="https://drive.google.com/file/d/1ra9UntgXxle0dQZ0VFBdq7ajcql0ORJ8/view?usp=drivesdk" TargetMode="External"/><Relationship Id="rId151" Type="http://schemas.openxmlformats.org/officeDocument/2006/relationships/hyperlink" Target="https://drive.google.com/file/d/1NsywDgZFlC3u_eAiITwRo1g-i5gd6O5i/view?usp=drivesdk" TargetMode="External"/><Relationship Id="rId156" Type="http://schemas.openxmlformats.org/officeDocument/2006/relationships/hyperlink" Target="https://drive.google.com/file/d/12b_Qu-4qpwicfeveVgqF9cJkCnSz33Pu/view?usp=drivesdk" TargetMode="External"/><Relationship Id="rId177" Type="http://schemas.openxmlformats.org/officeDocument/2006/relationships/hyperlink" Target="https://drive.google.com/file/d/1GYuN_8XKodugUZAA8ADNKx4DRpiyeIyU/view?usp=drivesdk" TargetMode="External"/><Relationship Id="rId198" Type="http://schemas.openxmlformats.org/officeDocument/2006/relationships/hyperlink" Target="https://drive.google.com/file/d/165DhKwiinlq_kEyh6bKHHpLe9Gjq997p/view?usp=drivesdk" TargetMode="External"/><Relationship Id="rId172" Type="http://schemas.openxmlformats.org/officeDocument/2006/relationships/hyperlink" Target="https://drive.google.com/file/d/1HUKU8PTFW7gjGDn35fWyy5IzHm4mEYiv/view?usp=drivesdk" TargetMode="External"/><Relationship Id="rId193" Type="http://schemas.openxmlformats.org/officeDocument/2006/relationships/hyperlink" Target="https://drive.google.com/file/d/1MGbEsNB5s5bfDTk2q5LAtjVNL_nKlfKK/view?usp=drivesdk" TargetMode="External"/><Relationship Id="rId202" Type="http://schemas.openxmlformats.org/officeDocument/2006/relationships/hyperlink" Target="https://drive.google.com/file/d/1z1Z9K0Wt2FTtGtiRbRMy82Rqdkb_IPh2/view?usp=drivesdk" TargetMode="External"/><Relationship Id="rId207" Type="http://schemas.openxmlformats.org/officeDocument/2006/relationships/hyperlink" Target="https://drive.google.com/file/d/1T-2fB030JhKEA0LHxXjaYz1n3CqR5odB/view?usp=drivesdk" TargetMode="External"/><Relationship Id="rId223" Type="http://schemas.openxmlformats.org/officeDocument/2006/relationships/hyperlink" Target="https://drive.google.com/file/d/13KaBfNbkIOSQp5bCWSpF6jOlXUHJhynq/view?usp=drivesdk" TargetMode="External"/><Relationship Id="rId228" Type="http://schemas.openxmlformats.org/officeDocument/2006/relationships/hyperlink" Target="https://drive.google.com/file/d/1S7-ks6BzEpJUesJ1oF7CYnllyax_2Qsc/view?usp=drivesdk" TargetMode="External"/><Relationship Id="rId244" Type="http://schemas.openxmlformats.org/officeDocument/2006/relationships/hyperlink" Target="https://drive.google.com/file/d/1sXPy4OQMub3hZgtB4XtZ-4KiReyN1GDW/view?usp=drivesdk" TargetMode="External"/><Relationship Id="rId249" Type="http://schemas.openxmlformats.org/officeDocument/2006/relationships/hyperlink" Target="https://drive.google.com/file/d/1WH1NMNHNfoFKIi7Qko97U1PZe03n3yHD/view?usp=drivesdk" TargetMode="External"/><Relationship Id="rId13" Type="http://schemas.openxmlformats.org/officeDocument/2006/relationships/hyperlink" Target="https://drive.google.com/file/d/1jwIdKM_5-EKUMYkpjmIfnh1XX5igPUt1/view?usp=drivesdk" TargetMode="External"/><Relationship Id="rId18" Type="http://schemas.openxmlformats.org/officeDocument/2006/relationships/hyperlink" Target="https://drive.google.com/file/d/1-5yMEYualV4ZmMku7M8NIaO2tb-W10ym/view?usp=drivesdk" TargetMode="External"/><Relationship Id="rId39" Type="http://schemas.openxmlformats.org/officeDocument/2006/relationships/hyperlink" Target="https://drive.google.com/file/d/1u6QIJF-bxppFi8Chlaw9b8d8mOB1yICN/view?usp=drivesdk" TargetMode="External"/><Relationship Id="rId109" Type="http://schemas.openxmlformats.org/officeDocument/2006/relationships/hyperlink" Target="https://drive.google.com/file/d/1kx8BV2IwhQIBiUBkd3kQDQG-kzhokkP6/view?usp=drivesdk" TargetMode="External"/><Relationship Id="rId34" Type="http://schemas.openxmlformats.org/officeDocument/2006/relationships/hyperlink" Target="https://drive.google.com/file/d/1ue6RDAI4vvABtUnND1NDF2QDWnxTrWTg/view?usp=drivesdk" TargetMode="External"/><Relationship Id="rId50" Type="http://schemas.openxmlformats.org/officeDocument/2006/relationships/hyperlink" Target="https://drive.google.com/file/d/1mMY70UxYWQMLj4WzQ2vEweUhwe_dbOnN/view?usp=drivesdk" TargetMode="External"/><Relationship Id="rId55" Type="http://schemas.openxmlformats.org/officeDocument/2006/relationships/hyperlink" Target="https://drive.google.com/file/d/1b18RjZho4HhihfJDBGDqGrMmjARS2H5C/view?usp=drivesdk" TargetMode="External"/><Relationship Id="rId76" Type="http://schemas.openxmlformats.org/officeDocument/2006/relationships/hyperlink" Target="https://drive.google.com/file/d/1YH88OLMfyFjRp1uqcCiheX-s5juklYrw/view?usp=drivesdk" TargetMode="External"/><Relationship Id="rId97" Type="http://schemas.openxmlformats.org/officeDocument/2006/relationships/hyperlink" Target="https://drive.google.com/file/d/1rH4y0GC2z3EBuD9jB3hyo3xpk2WrINtk/view?usp=drivesdk" TargetMode="External"/><Relationship Id="rId104" Type="http://schemas.openxmlformats.org/officeDocument/2006/relationships/hyperlink" Target="https://drive.google.com/file/d/1h8TQ9_6iOOCpbY9AWmpsJddkKRcczr0g/view?usp=drivesdk" TargetMode="External"/><Relationship Id="rId120" Type="http://schemas.openxmlformats.org/officeDocument/2006/relationships/hyperlink" Target="https://drive.google.com/file/d/1kGuyhFlnYrqTJ-OXFn2AQCj8t1wYuEhS/view?usp=drivesdk" TargetMode="External"/><Relationship Id="rId125" Type="http://schemas.openxmlformats.org/officeDocument/2006/relationships/hyperlink" Target="https://drive.google.com/file/d/101KaknHSJr0Spb72jnmFc9dSsgLGZypM/view?usp=drivesdk" TargetMode="External"/><Relationship Id="rId141" Type="http://schemas.openxmlformats.org/officeDocument/2006/relationships/hyperlink" Target="https://drive.google.com/file/d/1_2_E9ro9M7dET4zVJWfhZsDJs8WO39_P/view?usp=drivesdk" TargetMode="External"/><Relationship Id="rId146" Type="http://schemas.openxmlformats.org/officeDocument/2006/relationships/hyperlink" Target="https://drive.google.com/file/d/1eCN5HfPVKixhHFw1XfESZ8_GwBBeSC1j/view?usp=drivesdk" TargetMode="External"/><Relationship Id="rId167" Type="http://schemas.openxmlformats.org/officeDocument/2006/relationships/hyperlink" Target="https://drive.google.com/file/d/18NQsETZOFO0madhJwdFfzAEQ38932QdP/view?usp=drivesdk" TargetMode="External"/><Relationship Id="rId188" Type="http://schemas.openxmlformats.org/officeDocument/2006/relationships/hyperlink" Target="https://drive.google.com/file/d/15H7tnf68CluoQYMBsBMUy1KfDWQW84k_/view?usp=drivesdk" TargetMode="External"/><Relationship Id="rId7" Type="http://schemas.openxmlformats.org/officeDocument/2006/relationships/hyperlink" Target="https://drive.google.com/file/d/1itlkJeciM3pS-r4dDiCGEV1aaJZz30gR/view?usp=drivesdk" TargetMode="External"/><Relationship Id="rId71" Type="http://schemas.openxmlformats.org/officeDocument/2006/relationships/hyperlink" Target="https://drive.google.com/file/d/1m8j_79aH1Ako-2tY9SVYJmfhFUFKHPk3/view?usp=drivesdk" TargetMode="External"/><Relationship Id="rId92" Type="http://schemas.openxmlformats.org/officeDocument/2006/relationships/hyperlink" Target="https://drive.google.com/file/d/1O0qrZekgTMX-uqhaNXTRU7I4gQ3E-fxc/view?usp=drivesdk" TargetMode="External"/><Relationship Id="rId162" Type="http://schemas.openxmlformats.org/officeDocument/2006/relationships/hyperlink" Target="https://drive.google.com/file/d/1oKIeHgp-pbuiSeqLLbsEdKuAikrkI5F8/view?usp=drivesdk" TargetMode="External"/><Relationship Id="rId183" Type="http://schemas.openxmlformats.org/officeDocument/2006/relationships/hyperlink" Target="https://drive.google.com/file/d/180RwjvUtEdhGXOcoKTLQk6X7J56Q-AtV/view?usp=drivesdk" TargetMode="External"/><Relationship Id="rId213" Type="http://schemas.openxmlformats.org/officeDocument/2006/relationships/hyperlink" Target="https://drive.google.com/file/d/1HnP-Sd0FkrWzgG5nQNUl-UJhHrMPPK1u/view?usp=drivesdk" TargetMode="External"/><Relationship Id="rId218" Type="http://schemas.openxmlformats.org/officeDocument/2006/relationships/hyperlink" Target="https://drive.google.com/file/d/13uCtcbRpGnrV1wFRlGtI4EcQ2JFxol2w/view?usp=drivesdk" TargetMode="External"/><Relationship Id="rId234" Type="http://schemas.openxmlformats.org/officeDocument/2006/relationships/hyperlink" Target="https://drive.google.com/file/d/1s5uilNoqbOAq42jw16CzNWOCpzhPaNnw/view?usp=drivesdk" TargetMode="External"/><Relationship Id="rId239" Type="http://schemas.openxmlformats.org/officeDocument/2006/relationships/hyperlink" Target="https://drive.google.com/file/d/1dGshACUAUora8voQA3pmsgSWNAO-NHuX/view?usp=drivesdk" TargetMode="External"/><Relationship Id="rId2" Type="http://schemas.openxmlformats.org/officeDocument/2006/relationships/hyperlink" Target="https://drive.google.com/file/d/1HH0yVMtvKRiEMqAn-ExoJOK-a9dW_Fhv/view?usp=drivesdk" TargetMode="External"/><Relationship Id="rId29" Type="http://schemas.openxmlformats.org/officeDocument/2006/relationships/hyperlink" Target="https://drive.google.com/file/d/1M5WJFQefyfkG7Gcnw5EBa6GvDcnEh40D/view?usp=drivesdk" TargetMode="External"/><Relationship Id="rId250" Type="http://schemas.openxmlformats.org/officeDocument/2006/relationships/hyperlink" Target="https://drive.google.com/file/d/17MopufxOerwO0VBpCCjY1Q9zrslASGb0/view?usp=drivesdk" TargetMode="External"/><Relationship Id="rId24" Type="http://schemas.openxmlformats.org/officeDocument/2006/relationships/hyperlink" Target="https://drive.google.com/file/d/1k3awEKy__UGJsibrqWpO1gMDbfZllFc8/view?usp=drivesdk" TargetMode="External"/><Relationship Id="rId40" Type="http://schemas.openxmlformats.org/officeDocument/2006/relationships/hyperlink" Target="https://drive.google.com/file/d/1_tTwBtOJS_q27QPRa5U_yiNKAI4GuBRM/view?usp=drivesdk" TargetMode="External"/><Relationship Id="rId45" Type="http://schemas.openxmlformats.org/officeDocument/2006/relationships/hyperlink" Target="https://drive.google.com/file/d/1MuUKDhm5HQGiNtHHEFl9RN2DTPgxGtsA/view?usp=drivesdk" TargetMode="External"/><Relationship Id="rId66" Type="http://schemas.openxmlformats.org/officeDocument/2006/relationships/hyperlink" Target="https://drive.google.com/file/d/1gKfJYoeU1Sm7AtsHfzFE4t7j1OF3HCRe/view?usp=drivesdk" TargetMode="External"/><Relationship Id="rId87" Type="http://schemas.openxmlformats.org/officeDocument/2006/relationships/hyperlink" Target="https://drive.google.com/file/d/162-05XJZONUOtNp6cElKp9rxW9dpMdgG/view?usp=drivesdk" TargetMode="External"/><Relationship Id="rId110" Type="http://schemas.openxmlformats.org/officeDocument/2006/relationships/hyperlink" Target="https://drive.google.com/file/d/1pYBwbzT_9TdQOZAXe8wMiT0gj2sx1Cmu/view?usp=drivesdk" TargetMode="External"/><Relationship Id="rId115" Type="http://schemas.openxmlformats.org/officeDocument/2006/relationships/hyperlink" Target="https://drive.google.com/file/d/10DZHWnIcmpnnGSR1Z50YZrBCeqz3sjAH/view?usp=drivesdk" TargetMode="External"/><Relationship Id="rId131" Type="http://schemas.openxmlformats.org/officeDocument/2006/relationships/hyperlink" Target="https://drive.google.com/file/d/14vyXdQ3Ekcjp_VvRGM5R1SfI2IfIRccO/view?usp=drivesdk" TargetMode="External"/><Relationship Id="rId136" Type="http://schemas.openxmlformats.org/officeDocument/2006/relationships/hyperlink" Target="https://drive.google.com/file/d/12bnSmf-IYArZc7-DimybXUjPV3_8xD4Q/view?usp=drivesdk" TargetMode="External"/><Relationship Id="rId157" Type="http://schemas.openxmlformats.org/officeDocument/2006/relationships/hyperlink" Target="https://drive.google.com/file/d/1_8WF1vtYNOIg-qF7-WwTCZRAC6GOO9GM/view?usp=drivesdk" TargetMode="External"/><Relationship Id="rId178" Type="http://schemas.openxmlformats.org/officeDocument/2006/relationships/hyperlink" Target="https://drive.google.com/file/d/1xGj_M4_whDv__x8UOVVzvFJRdbDtS2lD/view?usp=drivesdk" TargetMode="External"/><Relationship Id="rId61" Type="http://schemas.openxmlformats.org/officeDocument/2006/relationships/hyperlink" Target="https://drive.google.com/file/d/1ec7d1-IGim953sYxFxcbssFs2TJUdoFF/view?usp=drivesdk" TargetMode="External"/><Relationship Id="rId82" Type="http://schemas.openxmlformats.org/officeDocument/2006/relationships/hyperlink" Target="https://drive.google.com/file/d/1opLl3Y-gCOnPwj9jAdnep9EVpGK8rXlM/view?usp=drivesdk" TargetMode="External"/><Relationship Id="rId152" Type="http://schemas.openxmlformats.org/officeDocument/2006/relationships/hyperlink" Target="https://drive.google.com/file/d/17Z6r0C0cssCRSRMJGz8l2vsQ3ZMN1_SK/view?usp=drivesdk" TargetMode="External"/><Relationship Id="rId173" Type="http://schemas.openxmlformats.org/officeDocument/2006/relationships/hyperlink" Target="https://drive.google.com/file/d/13P5Yh4y5lxTDB8wIxPp4g0UrANQ0C46-/view?usp=drivesdk" TargetMode="External"/><Relationship Id="rId194" Type="http://schemas.openxmlformats.org/officeDocument/2006/relationships/hyperlink" Target="https://drive.google.com/file/d/13CG3R3e3MzJTrB5LPaLtLggC2VMjewSA/view?usp=drivesdk" TargetMode="External"/><Relationship Id="rId199" Type="http://schemas.openxmlformats.org/officeDocument/2006/relationships/hyperlink" Target="https://drive.google.com/file/d/11Sufgaxaa9QmHH5OrIR2DFyEsFyb0kjk/view?usp=drivesdk" TargetMode="External"/><Relationship Id="rId203" Type="http://schemas.openxmlformats.org/officeDocument/2006/relationships/hyperlink" Target="https://drive.google.com/file/d/1xSLTg2ZgJvFRZhOTSRZUcUt2curv-PfJ/view?usp=drivesdk" TargetMode="External"/><Relationship Id="rId208" Type="http://schemas.openxmlformats.org/officeDocument/2006/relationships/hyperlink" Target="https://drive.google.com/file/d/17ZXR-IuwwU68iLX_w0ODPLldTXlfBa6J/view?usp=drivesdk" TargetMode="External"/><Relationship Id="rId229" Type="http://schemas.openxmlformats.org/officeDocument/2006/relationships/hyperlink" Target="https://drive.google.com/file/d/1eEd4SG-K2N73NNlQjrb0Yhm1xL5JiDWn/view?usp=drivesdk" TargetMode="External"/><Relationship Id="rId19" Type="http://schemas.openxmlformats.org/officeDocument/2006/relationships/hyperlink" Target="https://drive.google.com/file/d/1OK0t68XS2EFdIpvjY6BF_l4hRCD5Qn0I/view?usp=drivesdk" TargetMode="External"/><Relationship Id="rId224" Type="http://schemas.openxmlformats.org/officeDocument/2006/relationships/hyperlink" Target="https://drive.google.com/file/d/1qH51bvbwperlDG8wJtfpxSj7Xj_1PBJh/view?usp=drivesdk" TargetMode="External"/><Relationship Id="rId240" Type="http://schemas.openxmlformats.org/officeDocument/2006/relationships/hyperlink" Target="https://drive.google.com/file/d/16SNqJaDb69tUfnzaE9Z7Ck5GzW62Gslz/view?usp=drivesdk" TargetMode="External"/><Relationship Id="rId245" Type="http://schemas.openxmlformats.org/officeDocument/2006/relationships/hyperlink" Target="https://drive.google.com/file/d/1ZOdH2FBFaa04-u_cDV2uYeHTEwII-w6N/view?usp=drivesdk" TargetMode="External"/><Relationship Id="rId14" Type="http://schemas.openxmlformats.org/officeDocument/2006/relationships/hyperlink" Target="https://drive.google.com/file/d/1_09t2SxpJKDoiSXW3xFroQUj4EYq_Jfc/view?usp=drivesdk" TargetMode="External"/><Relationship Id="rId30" Type="http://schemas.openxmlformats.org/officeDocument/2006/relationships/hyperlink" Target="https://drive.google.com/file/d/199jGXqEkebnC2McTj2sf9qjsgjIMKV5n/view?usp=drivesdk" TargetMode="External"/><Relationship Id="rId35" Type="http://schemas.openxmlformats.org/officeDocument/2006/relationships/hyperlink" Target="https://drive.google.com/file/d/1YK7h3wjQn_wOnNPSpcs_10DE0qZZzC36/view?usp=drivesdk" TargetMode="External"/><Relationship Id="rId56" Type="http://schemas.openxmlformats.org/officeDocument/2006/relationships/hyperlink" Target="https://drive.google.com/file/d/1JtYa8HCL4sO1FVrW0iTpRdHHNiTTy5BO/view?usp=drivesdk" TargetMode="External"/><Relationship Id="rId77" Type="http://schemas.openxmlformats.org/officeDocument/2006/relationships/hyperlink" Target="https://drive.google.com/file/d/1WsDWYpZ6K6_tmQ1PnrpcX4sZYeV8imno/view?usp=drivesdk" TargetMode="External"/><Relationship Id="rId100" Type="http://schemas.openxmlformats.org/officeDocument/2006/relationships/hyperlink" Target="https://drive.google.com/file/d/1xSh28bZc-InqJOj8tFSYjbi6VG5wILl0/view?usp=drivesdk" TargetMode="External"/><Relationship Id="rId105" Type="http://schemas.openxmlformats.org/officeDocument/2006/relationships/hyperlink" Target="https://drive.google.com/file/d/16EoS8WS0kUb47D19kG9hrFJmkOdSyXbU/view?usp=drivesdk" TargetMode="External"/><Relationship Id="rId126" Type="http://schemas.openxmlformats.org/officeDocument/2006/relationships/hyperlink" Target="https://drive.google.com/file/d/1NlzybKFK4eet8ddgp-R-iPvAw_eChC9N/view?usp=drivesdk" TargetMode="External"/><Relationship Id="rId147" Type="http://schemas.openxmlformats.org/officeDocument/2006/relationships/hyperlink" Target="https://drive.google.com/file/d/1bKSGsoyVSNPTJDjtn68lXgcAU1v4NKSw/view?usp=drivesdk" TargetMode="External"/><Relationship Id="rId168" Type="http://schemas.openxmlformats.org/officeDocument/2006/relationships/hyperlink" Target="https://drive.google.com/file/d/1ehYwxmtqHLRId7oi7TpRDSecjcjhGFOL/view?usp=drivesdk" TargetMode="External"/><Relationship Id="rId8" Type="http://schemas.openxmlformats.org/officeDocument/2006/relationships/hyperlink" Target="https://drive.google.com/file/d/1W27bnDYRLzsyb6AQD0ZeYi_-3gts9V8Q/view?usp=drivesdk" TargetMode="External"/><Relationship Id="rId51" Type="http://schemas.openxmlformats.org/officeDocument/2006/relationships/hyperlink" Target="https://drive.google.com/file/d/1EhCBESPJJqikRue22OifP_XWM8MQF2Ow/view?usp=drivesdk" TargetMode="External"/><Relationship Id="rId72" Type="http://schemas.openxmlformats.org/officeDocument/2006/relationships/hyperlink" Target="https://drive.google.com/file/d/1RiLGnsTDgWTyF-eNnDtmbe2oE-etNjMc/view?usp=drivesdk" TargetMode="External"/><Relationship Id="rId93" Type="http://schemas.openxmlformats.org/officeDocument/2006/relationships/hyperlink" Target="https://drive.google.com/file/d/1PICgdagSNbl85jDJNSaAw8e0Y2hXlwIW/view?usp=drivesdk" TargetMode="External"/><Relationship Id="rId98" Type="http://schemas.openxmlformats.org/officeDocument/2006/relationships/hyperlink" Target="https://drive.google.com/file/d/1PGLH63HxS6zGnREi0Qn3B68rlz4tLA30/view?usp=drivesdk" TargetMode="External"/><Relationship Id="rId121" Type="http://schemas.openxmlformats.org/officeDocument/2006/relationships/hyperlink" Target="https://drive.google.com/file/d/1rGEuNjYsZuvtAMeQ8GFMhIoyLDL65EIZ/view?usp=drivesdk" TargetMode="External"/><Relationship Id="rId142" Type="http://schemas.openxmlformats.org/officeDocument/2006/relationships/hyperlink" Target="https://drive.google.com/file/d/1awu1zJkiQVJ0qfTHbAvBk7AN7w4NCn3T/view?usp=drivesdk" TargetMode="External"/><Relationship Id="rId163" Type="http://schemas.openxmlformats.org/officeDocument/2006/relationships/hyperlink" Target="https://drive.google.com/file/d/1k9OCkoBGcS719q6gOjlD1Bqljb3cKyzW/view?usp=drivesdk" TargetMode="External"/><Relationship Id="rId184" Type="http://schemas.openxmlformats.org/officeDocument/2006/relationships/hyperlink" Target="https://drive.google.com/file/d/12YrpdK6BysuRIGYKBwq_eWXOTJo7A4eL/view?usp=drivesdk" TargetMode="External"/><Relationship Id="rId189" Type="http://schemas.openxmlformats.org/officeDocument/2006/relationships/hyperlink" Target="https://drive.google.com/file/d/1SKsRQVnZSympGKAzBc9IZS-YMxslKM1C/view?usp=drivesdk" TargetMode="External"/><Relationship Id="rId219" Type="http://schemas.openxmlformats.org/officeDocument/2006/relationships/hyperlink" Target="https://drive.google.com/file/d/109WXAmNcnGaevBTe7AAHFwUFGvkliXfg/view?usp=drivesdk" TargetMode="External"/><Relationship Id="rId3" Type="http://schemas.openxmlformats.org/officeDocument/2006/relationships/hyperlink" Target="https://drive.google.com/file/d/1vWfLftdWBCTl4jYqv3aOSsx44f5MK9O5/view?usp=drivesdk" TargetMode="External"/><Relationship Id="rId214" Type="http://schemas.openxmlformats.org/officeDocument/2006/relationships/hyperlink" Target="https://drive.google.com/file/d/1zmeKgDum6RIWI49WsGvLz8GdABrOaw5j/view?usp=drivesdk" TargetMode="External"/><Relationship Id="rId230" Type="http://schemas.openxmlformats.org/officeDocument/2006/relationships/hyperlink" Target="https://drive.google.com/file/d/1tyMI3J24GwqSbETeMjLAMVahIYT5OTsu/view?usp=drivesdk" TargetMode="External"/><Relationship Id="rId235" Type="http://schemas.openxmlformats.org/officeDocument/2006/relationships/hyperlink" Target="https://drive.google.com/file/d/1mo7tlJ_Sm6Sv_XEWjo29wu9CSOTvl9EP/view?usp=drivesdk" TargetMode="External"/><Relationship Id="rId251" Type="http://schemas.openxmlformats.org/officeDocument/2006/relationships/hyperlink" Target="https://drive.google.com/file/d/1Q7OniwHPz6mn_EcPOhKlt_aDLNQ83M7X/view?usp=drivesdk" TargetMode="External"/><Relationship Id="rId25" Type="http://schemas.openxmlformats.org/officeDocument/2006/relationships/hyperlink" Target="https://drive.google.com/file/d/1ElzXrIEXI2oOqY-ARIaBvqxsudHTTTj_/view?usp=drivesdk" TargetMode="External"/><Relationship Id="rId46" Type="http://schemas.openxmlformats.org/officeDocument/2006/relationships/hyperlink" Target="https://drive.google.com/file/d/1fGRi9ynmAFjwEpsQw4im2uK1jpogBhVa/view?usp=drivesdk" TargetMode="External"/><Relationship Id="rId67" Type="http://schemas.openxmlformats.org/officeDocument/2006/relationships/hyperlink" Target="https://drive.google.com/file/d/1GidE8gV2i-k_0w4XpoBq46FUNkLUL-fG/view?usp=drivesdk" TargetMode="External"/><Relationship Id="rId116" Type="http://schemas.openxmlformats.org/officeDocument/2006/relationships/hyperlink" Target="https://drive.google.com/file/d/1v7RsaXmFMZGMRBvVsBIulFbfJUwk9KAd/view?usp=drivesdk" TargetMode="External"/><Relationship Id="rId137" Type="http://schemas.openxmlformats.org/officeDocument/2006/relationships/hyperlink" Target="https://drive.google.com/file/d/1R_vPd7Z12phgomVGMs7eRxiAhMbmteNl/view?usp=drivesdk" TargetMode="External"/><Relationship Id="rId158" Type="http://schemas.openxmlformats.org/officeDocument/2006/relationships/hyperlink" Target="https://drive.google.com/file/d/1e7JKIIm2JES15vH1L83opN7BGSwjF0LZ/view?usp=drivesdk" TargetMode="External"/><Relationship Id="rId20" Type="http://schemas.openxmlformats.org/officeDocument/2006/relationships/hyperlink" Target="https://drive.google.com/file/d/1qgCheMm5YBx1HFrFVYKouB-WtaCIMIK-/view?usp=drivesdk" TargetMode="External"/><Relationship Id="rId41" Type="http://schemas.openxmlformats.org/officeDocument/2006/relationships/hyperlink" Target="https://drive.google.com/file/d/1CrQ2pAj7-JKB4CMjgViBQ5GCIYldmIpu/view?usp=drivesdk" TargetMode="External"/><Relationship Id="rId62" Type="http://schemas.openxmlformats.org/officeDocument/2006/relationships/hyperlink" Target="https://drive.google.com/file/d/1UyzTR6YMddEtFcBShdU5G9lsubPmmNwA/view?usp=drivesdk" TargetMode="External"/><Relationship Id="rId83" Type="http://schemas.openxmlformats.org/officeDocument/2006/relationships/hyperlink" Target="https://drive.google.com/file/d/1_cW1sVgfAVgtpVR-KgMy4GKN7EulMrYE/view?usp=drivesdk" TargetMode="External"/><Relationship Id="rId88" Type="http://schemas.openxmlformats.org/officeDocument/2006/relationships/hyperlink" Target="https://drive.google.com/file/d/1lU89LBQXGCnFpUtDBDKcZ0qCzGjZFqEo/view?usp=drivesdk" TargetMode="External"/><Relationship Id="rId111" Type="http://schemas.openxmlformats.org/officeDocument/2006/relationships/hyperlink" Target="https://drive.google.com/file/d/1okxcpTqeV3Zh6_xHlwNPDQPge4jcwV-z/view?usp=drivesdk" TargetMode="External"/><Relationship Id="rId132" Type="http://schemas.openxmlformats.org/officeDocument/2006/relationships/hyperlink" Target="https://drive.google.com/file/d/1fpEdZMGp4UV5k5_cnonsaOHBQfmNE8I-/view?usp=drivesdk" TargetMode="External"/><Relationship Id="rId153" Type="http://schemas.openxmlformats.org/officeDocument/2006/relationships/hyperlink" Target="https://drive.google.com/file/d/1wdwnUHNYRhXKU52sUNwEbatQ3qb6WYfF/view?usp=drivesdk" TargetMode="External"/><Relationship Id="rId174" Type="http://schemas.openxmlformats.org/officeDocument/2006/relationships/hyperlink" Target="https://drive.google.com/file/d/1MB8ujGx0ZMV3UEy0NDK05HpNs29Mus4E/view?usp=drivesdk" TargetMode="External"/><Relationship Id="rId179" Type="http://schemas.openxmlformats.org/officeDocument/2006/relationships/hyperlink" Target="https://drive.google.com/file/d/1d0GXfh9CcSxfgvIhOSQJoHKBFcFnQrqt/view?usp=drivesdk" TargetMode="External"/><Relationship Id="rId195" Type="http://schemas.openxmlformats.org/officeDocument/2006/relationships/hyperlink" Target="https://drive.google.com/file/d/11aKwrBxkgDo8dkfTA8eGO5tWUcUz6we9/view?usp=drivesdk" TargetMode="External"/><Relationship Id="rId209" Type="http://schemas.openxmlformats.org/officeDocument/2006/relationships/hyperlink" Target="https://drive.google.com/file/d/1TrcJelI7TIEZ66cfjtGMKRHbNpxx6Lqy/view?usp=drivesdk" TargetMode="External"/><Relationship Id="rId190" Type="http://schemas.openxmlformats.org/officeDocument/2006/relationships/hyperlink" Target="https://drive.google.com/file/d/1DqzTpfujiY2vdvSDKhF9rJ45MZN2lCv9/view?usp=drivesdk" TargetMode="External"/><Relationship Id="rId204" Type="http://schemas.openxmlformats.org/officeDocument/2006/relationships/hyperlink" Target="https://drive.google.com/file/d/1SIqlpYydb95Mg-z8ob7eeAQ5P1zYHFJZ/view?usp=drivesdk" TargetMode="External"/><Relationship Id="rId220" Type="http://schemas.openxmlformats.org/officeDocument/2006/relationships/hyperlink" Target="https://drive.google.com/file/d/1pMjwcuatZsuVhbA7R1sVz-HKoNOTR6Bt/view?usp=drivesdk" TargetMode="External"/><Relationship Id="rId225" Type="http://schemas.openxmlformats.org/officeDocument/2006/relationships/hyperlink" Target="https://drive.google.com/file/d/1iQMCXiNoXhnTDOaO54G_27OyqTsfDQCq/view?usp=drivesdk" TargetMode="External"/><Relationship Id="rId241" Type="http://schemas.openxmlformats.org/officeDocument/2006/relationships/hyperlink" Target="https://drive.google.com/file/d/13Azg5GJXd8GEIw125XLwKsgXVv6ptbhy/view?usp=drivesdk" TargetMode="External"/><Relationship Id="rId246" Type="http://schemas.openxmlformats.org/officeDocument/2006/relationships/hyperlink" Target="https://drive.google.com/file/d/1xaCm93DXb5M2ROGuWwseN_S_5kFcZU2O/view?usp=drivesdk" TargetMode="External"/><Relationship Id="rId15" Type="http://schemas.openxmlformats.org/officeDocument/2006/relationships/hyperlink" Target="https://drive.google.com/file/d/1xznTHJiaIMM2q97mj0cBs4xDiXzitKLK/view?usp=drivesdk" TargetMode="External"/><Relationship Id="rId36" Type="http://schemas.openxmlformats.org/officeDocument/2006/relationships/hyperlink" Target="https://drive.google.com/file/d/1b_zDl_R_8ESwpauicSqNxgOL-VR58PEb/view?usp=drivesdk" TargetMode="External"/><Relationship Id="rId57" Type="http://schemas.openxmlformats.org/officeDocument/2006/relationships/hyperlink" Target="https://drive.google.com/file/d/1v_s-auVT7WjF5yrxr-JBLvJUL72nrt-d/view?usp=drivesdk" TargetMode="External"/><Relationship Id="rId106" Type="http://schemas.openxmlformats.org/officeDocument/2006/relationships/hyperlink" Target="https://drive.google.com/file/d/1x0BHfSx4004gl5gz3A-XsBa_IwXj-t8j/view?usp=drivesdk" TargetMode="External"/><Relationship Id="rId127" Type="http://schemas.openxmlformats.org/officeDocument/2006/relationships/hyperlink" Target="https://drive.google.com/file/d/10rPi2HbfAfGUqCEonQzAA1AzEvbzjfIj/view?usp=drivesdk" TargetMode="External"/><Relationship Id="rId10" Type="http://schemas.openxmlformats.org/officeDocument/2006/relationships/hyperlink" Target="https://drive.google.com/file/d/1aC8fVZiCN35gfEc1xODpHLd-xBMse2Kx/view?usp=drivesdk" TargetMode="External"/><Relationship Id="rId31" Type="http://schemas.openxmlformats.org/officeDocument/2006/relationships/hyperlink" Target="https://drive.google.com/file/d/1n8R7OIU4hi62SccErAqBB5aQujLqURuQ/view?usp=drivesdk" TargetMode="External"/><Relationship Id="rId52" Type="http://schemas.openxmlformats.org/officeDocument/2006/relationships/hyperlink" Target="https://drive.google.com/file/d/1bZXRqtSKt854_jdySOOu_Gd8vjEWVpbK/view?usp=drivesdk" TargetMode="External"/><Relationship Id="rId73" Type="http://schemas.openxmlformats.org/officeDocument/2006/relationships/hyperlink" Target="https://drive.google.com/file/d/1VzD2eR0z_ivWAXEblBdPwCMQMOXC9gHE/view?usp=drivesdk" TargetMode="External"/><Relationship Id="rId78" Type="http://schemas.openxmlformats.org/officeDocument/2006/relationships/hyperlink" Target="https://drive.google.com/file/d/1wO5UHOi1TfekWI7CcfuZa0A7bTVKsWcC/view?usp=drivesdk" TargetMode="External"/><Relationship Id="rId94" Type="http://schemas.openxmlformats.org/officeDocument/2006/relationships/hyperlink" Target="https://drive.google.com/file/d/146wjebyggXQIK1mW87RUl45FSTbOM7um/view?usp=drivesdk" TargetMode="External"/><Relationship Id="rId99" Type="http://schemas.openxmlformats.org/officeDocument/2006/relationships/hyperlink" Target="https://drive.google.com/file/d/1uBFc6ni3M6ZAIyue6WQkzB5yxZ2d12Q_/view?usp=drivesdk" TargetMode="External"/><Relationship Id="rId101" Type="http://schemas.openxmlformats.org/officeDocument/2006/relationships/hyperlink" Target="https://drive.google.com/file/d/1ro4S8nbfxJ5jLSKjXtTSrEvm8INS87Cs/view?usp=drivesdk" TargetMode="External"/><Relationship Id="rId122" Type="http://schemas.openxmlformats.org/officeDocument/2006/relationships/hyperlink" Target="https://drive.google.com/file/d/1jze97hLvLxY3kVEFmB9NoSLyYKcc-OE3/view?usp=drivesdk" TargetMode="External"/><Relationship Id="rId143" Type="http://schemas.openxmlformats.org/officeDocument/2006/relationships/hyperlink" Target="https://drive.google.com/file/d/1m8uCCD9LqQTxll2qVkKH-FQcc7TINvHn/view?usp=drivesdk" TargetMode="External"/><Relationship Id="rId148" Type="http://schemas.openxmlformats.org/officeDocument/2006/relationships/hyperlink" Target="https://drive.google.com/file/d/1lhamCi2F3vY57FEY5Ts6QaQ2O3Oi47Ov/view?usp=drivesdk" TargetMode="External"/><Relationship Id="rId164" Type="http://schemas.openxmlformats.org/officeDocument/2006/relationships/hyperlink" Target="https://drive.google.com/file/d/10EmFdeW5cJ-1p7SQXnrsCeR9PqcGTfJQ/view?usp=drivesdk" TargetMode="External"/><Relationship Id="rId169" Type="http://schemas.openxmlformats.org/officeDocument/2006/relationships/hyperlink" Target="https://drive.google.com/file/d/1I6GHgmHEyeymrzdud7XIy9UbtcAfVFaH/view?usp=drivesdk" TargetMode="External"/><Relationship Id="rId185" Type="http://schemas.openxmlformats.org/officeDocument/2006/relationships/hyperlink" Target="https://drive.google.com/file/d/15BFt3vRlyIm-lzL8P1puitdaBFBJgS6a/view?usp=drivesdk" TargetMode="External"/><Relationship Id="rId4" Type="http://schemas.openxmlformats.org/officeDocument/2006/relationships/hyperlink" Target="https://drive.google.com/file/d/1h5msKgZMm_T4BkaasHuBjUFywotfd7hR/view?usp=drivesdk" TargetMode="External"/><Relationship Id="rId9" Type="http://schemas.openxmlformats.org/officeDocument/2006/relationships/hyperlink" Target="https://drive.google.com/file/d/1Og23WfZH3DHwd4t5muXoJPWY78VSdty9/view?usp=drivesdk" TargetMode="External"/><Relationship Id="rId180" Type="http://schemas.openxmlformats.org/officeDocument/2006/relationships/hyperlink" Target="https://drive.google.com/file/d/1M6E2BtZBt4zS5jI7EZVTW-cGQWEa8EkG/view?usp=drivesdk" TargetMode="External"/><Relationship Id="rId210" Type="http://schemas.openxmlformats.org/officeDocument/2006/relationships/hyperlink" Target="https://drive.google.com/file/d/1ACWRTGX73Sa-unVF0PQJREEOhzDhZJJl/view?usp=drivesdk" TargetMode="External"/><Relationship Id="rId215" Type="http://schemas.openxmlformats.org/officeDocument/2006/relationships/hyperlink" Target="https://drive.google.com/file/d/1rNO8bXFvABAkNiStpmWTfCwFjQt-OhlS/view?usp=drivesdk" TargetMode="External"/><Relationship Id="rId236" Type="http://schemas.openxmlformats.org/officeDocument/2006/relationships/hyperlink" Target="https://drive.google.com/file/d/1SYvi9Fa9NX9Adh8g_5-wjQM1Bt7oRTmm/view?usp=drivesdk" TargetMode="External"/><Relationship Id="rId26" Type="http://schemas.openxmlformats.org/officeDocument/2006/relationships/hyperlink" Target="https://drive.google.com/file/d/12hdb2v72zEee1tsr34zHvsliHhP-IJrb/view?usp=drivesdk" TargetMode="External"/><Relationship Id="rId231" Type="http://schemas.openxmlformats.org/officeDocument/2006/relationships/hyperlink" Target="https://drive.google.com/file/d/1jlcz-4Dq3ohcGQrumxo-2xUfgTt-dbYT/view?usp=drivesdk" TargetMode="External"/><Relationship Id="rId47" Type="http://schemas.openxmlformats.org/officeDocument/2006/relationships/hyperlink" Target="https://drive.google.com/file/d/10C_XeorA0WA37De2T_82WI0f2XYQZgln/view?usp=drivesdk" TargetMode="External"/><Relationship Id="rId68" Type="http://schemas.openxmlformats.org/officeDocument/2006/relationships/hyperlink" Target="https://drive.google.com/file/d/1fA4TelLfJOdrxWonV47chl8sZ-tiJWm5/view?usp=drivesdk" TargetMode="External"/><Relationship Id="rId89" Type="http://schemas.openxmlformats.org/officeDocument/2006/relationships/hyperlink" Target="https://drive.google.com/file/d/1VqKrncV6dIhXW48Z2P8EdnMMMos1uCfF/view?usp=drivesdk" TargetMode="External"/><Relationship Id="rId112" Type="http://schemas.openxmlformats.org/officeDocument/2006/relationships/hyperlink" Target="https://drive.google.com/file/d/1RFZZPiwv4ND_G0i_5RNImzNNaQjvRcwC/view?usp=drivesdk" TargetMode="External"/><Relationship Id="rId133" Type="http://schemas.openxmlformats.org/officeDocument/2006/relationships/hyperlink" Target="https://drive.google.com/file/d/1Xh0FpCCrvLjKQjMDbdiihvVlcRbP4mlI/view?usp=drivesdk" TargetMode="External"/><Relationship Id="rId154" Type="http://schemas.openxmlformats.org/officeDocument/2006/relationships/hyperlink" Target="https://drive.google.com/file/d/1ZCVV5Fk3noXN0c5K3WTBZU_WESDAhLWU/view?usp=drivesdk" TargetMode="External"/><Relationship Id="rId175" Type="http://schemas.openxmlformats.org/officeDocument/2006/relationships/hyperlink" Target="https://drive.google.com/file/d/1KIh3FfBA4YoXbL6-r4cpSQovidIMNSjI/view?usp=drivesdk" TargetMode="External"/><Relationship Id="rId196" Type="http://schemas.openxmlformats.org/officeDocument/2006/relationships/hyperlink" Target="https://drive.google.com/file/d/1Cyn41RAeJnkMA0O5FJWutJNF6nDxMiQh/view?usp=drivesdk" TargetMode="External"/><Relationship Id="rId200" Type="http://schemas.openxmlformats.org/officeDocument/2006/relationships/hyperlink" Target="https://drive.google.com/file/d/1Qk_igYIjwWnK8Ct5Rskc4Acy5L0zdnb5/view?usp=drivesdk" TargetMode="External"/><Relationship Id="rId16" Type="http://schemas.openxmlformats.org/officeDocument/2006/relationships/hyperlink" Target="https://drive.google.com/file/d/1vyEykd_WTj8Pa5BKSDmUTLnz2dTpjFPL/view?usp=drivesdk" TargetMode="External"/><Relationship Id="rId221" Type="http://schemas.openxmlformats.org/officeDocument/2006/relationships/hyperlink" Target="https://drive.google.com/file/d/1aPcGqQURppLJlKsv7iLJMY4eyQqba1Qn/view?usp=drivesdk" TargetMode="External"/><Relationship Id="rId242" Type="http://schemas.openxmlformats.org/officeDocument/2006/relationships/hyperlink" Target="https://drive.google.com/file/d/1OdLJvu5O-duxWu4xxW86Pu7K_nHS7sfu/view?usp=drivesdk" TargetMode="External"/><Relationship Id="rId37" Type="http://schemas.openxmlformats.org/officeDocument/2006/relationships/hyperlink" Target="https://drive.google.com/file/d/1Hgw1m-4GuQrpqySgVBG2DfT7spxNLPpz/view?usp=drivesdk" TargetMode="External"/><Relationship Id="rId58" Type="http://schemas.openxmlformats.org/officeDocument/2006/relationships/hyperlink" Target="https://drive.google.com/file/d/1I8lnilz8C-wg5Q8qSmckNafEnw8YoVjE/view?usp=drivesdk" TargetMode="External"/><Relationship Id="rId79" Type="http://schemas.openxmlformats.org/officeDocument/2006/relationships/hyperlink" Target="https://drive.google.com/file/d/1HVCESM4jsaETDE0m9dWIFNgk-ALUoBUo/view?usp=drivesdk" TargetMode="External"/><Relationship Id="rId102" Type="http://schemas.openxmlformats.org/officeDocument/2006/relationships/hyperlink" Target="https://drive.google.com/file/d/14HtqvzqqsC9Cjq23l1BIRxupv87Y2Yrt/view?usp=drivesdk" TargetMode="External"/><Relationship Id="rId123" Type="http://schemas.openxmlformats.org/officeDocument/2006/relationships/hyperlink" Target="https://drive.google.com/file/d/1Ei0E8c-vfcqTMKqIX7Ks6PoB1WeEIurs/view?usp=drivesdk" TargetMode="External"/><Relationship Id="rId144" Type="http://schemas.openxmlformats.org/officeDocument/2006/relationships/hyperlink" Target="https://drive.google.com/file/d/1t91qaeQi3MUXBYJrm0ZVsLlEGCWoWCo0/view?usp=drivesdk" TargetMode="External"/><Relationship Id="rId90" Type="http://schemas.openxmlformats.org/officeDocument/2006/relationships/hyperlink" Target="https://drive.google.com/file/d/1uCAc825Ui04hDx18_cX8KU6VR_0Tc7HY/view?usp=drivesdk" TargetMode="External"/><Relationship Id="rId165" Type="http://schemas.openxmlformats.org/officeDocument/2006/relationships/hyperlink" Target="https://drive.google.com/file/d/1k8lSevDbI7VNLwLoJpkmHyEi4QRjkBuf/view?usp=drivesdk" TargetMode="External"/><Relationship Id="rId186" Type="http://schemas.openxmlformats.org/officeDocument/2006/relationships/hyperlink" Target="https://drive.google.com/file/d/1mg5TDoGKNLFQTg14ZcUgyDx8Z9i7ne5R/view?usp=drivesdk" TargetMode="External"/><Relationship Id="rId211" Type="http://schemas.openxmlformats.org/officeDocument/2006/relationships/hyperlink" Target="https://drive.google.com/file/d/1CfFsR6X5_Dm1YZ1QmQHEjL75XvIagTPw/view?usp=drivesdk" TargetMode="External"/><Relationship Id="rId232" Type="http://schemas.openxmlformats.org/officeDocument/2006/relationships/hyperlink" Target="https://drive.google.com/file/d/1kVCV9I68kw3tcP5D2lXDQ_MNl25bojWu/view?usp=drivesdk" TargetMode="External"/><Relationship Id="rId27" Type="http://schemas.openxmlformats.org/officeDocument/2006/relationships/hyperlink" Target="https://drive.google.com/file/d/1iaaC6XXvmp_lpUf0nvODGzob1ZlMEj0u/view?usp=drivesdk" TargetMode="External"/><Relationship Id="rId48" Type="http://schemas.openxmlformats.org/officeDocument/2006/relationships/hyperlink" Target="https://drive.google.com/file/d/1D9W6O-zs0IbHWw0moE_2MoDwfkg44UBV/view?usp=drivesdk" TargetMode="External"/><Relationship Id="rId69" Type="http://schemas.openxmlformats.org/officeDocument/2006/relationships/hyperlink" Target="https://drive.google.com/file/d/1DnmHxWVU6CAySIym-YnvqvXXtJTE6Sb2/view?usp=drivesdk" TargetMode="External"/><Relationship Id="rId113" Type="http://schemas.openxmlformats.org/officeDocument/2006/relationships/hyperlink" Target="https://drive.google.com/file/d/1CEM8ViGP825YrmAfrHwnMSTSrJwX_tI8/view?usp=drivesdk" TargetMode="External"/><Relationship Id="rId134" Type="http://schemas.openxmlformats.org/officeDocument/2006/relationships/hyperlink" Target="https://drive.google.com/file/d/1DQCBxisulORnx-kXDAkifiVSkt_aNvfy/view?usp=drivesdk" TargetMode="External"/><Relationship Id="rId80" Type="http://schemas.openxmlformats.org/officeDocument/2006/relationships/hyperlink" Target="https://drive.google.com/file/d/13jL88y1VcVeUReJGhdzqzzLTxW2StXXg/view?usp=drivesdk" TargetMode="External"/><Relationship Id="rId155" Type="http://schemas.openxmlformats.org/officeDocument/2006/relationships/hyperlink" Target="https://drive.google.com/file/d/1CsMxbkRzJ-6SHqGy7r6tghn-Cj5Ohsty/view?usp=drivesdk" TargetMode="External"/><Relationship Id="rId176" Type="http://schemas.openxmlformats.org/officeDocument/2006/relationships/hyperlink" Target="https://drive.google.com/file/d/1Oh2W_rM_V2O4JvxIj0Jqwyu_6J2SdGCy/view?usp=drivesdk" TargetMode="External"/><Relationship Id="rId197" Type="http://schemas.openxmlformats.org/officeDocument/2006/relationships/hyperlink" Target="https://drive.google.com/file/d/1rH24oAFL29O7RGkHuIcnxiHXNjABX3fT/view?usp=drivesdk" TargetMode="External"/><Relationship Id="rId201" Type="http://schemas.openxmlformats.org/officeDocument/2006/relationships/hyperlink" Target="https://drive.google.com/file/d/1glVvLrJCoQ0yG5fDd2FtXNLCikh3E0k_/view?usp=drivesdk" TargetMode="External"/><Relationship Id="rId222" Type="http://schemas.openxmlformats.org/officeDocument/2006/relationships/hyperlink" Target="https://drive.google.com/file/d/1km7XHv7FJ40gp5_cDlZ9S-u94cSmvxhr/view?usp=drivesdk" TargetMode="External"/><Relationship Id="rId243" Type="http://schemas.openxmlformats.org/officeDocument/2006/relationships/hyperlink" Target="https://drive.google.com/file/d/1hNjmgYI6XfpiEvNY4B9V1IL44g8EzluY/view?usp=drivesdk" TargetMode="External"/></Relationships>
</file>

<file path=xl/worksheets/sheet1.xml><?xml version="1.0" encoding="utf-8"?>
<worksheet xmlns="http://schemas.openxmlformats.org/spreadsheetml/2006/main" xmlns:r="http://schemas.openxmlformats.org/officeDocument/2006/relationships">
  <sheetPr>
    <outlinePr summaryBelow="0" summaryRight="0"/>
  </sheetPr>
  <dimension ref="A1:AM253"/>
  <sheetViews>
    <sheetView tabSelected="1" workbookViewId="0">
      <pane ySplit="2" topLeftCell="A3" activePane="bottomLeft" state="frozen"/>
      <selection pane="bottomLeft" sqref="A1:J1"/>
    </sheetView>
  </sheetViews>
  <sheetFormatPr defaultColWidth="12.5703125" defaultRowHeight="15.75" customHeight="1"/>
  <cols>
    <col min="1" max="39" width="18.85546875" customWidth="1"/>
  </cols>
  <sheetData>
    <row r="1" spans="1:37" ht="27" customHeight="1">
      <c r="A1" s="21" t="s">
        <v>1741</v>
      </c>
      <c r="B1" s="20"/>
      <c r="C1" s="20"/>
      <c r="D1" s="20"/>
      <c r="E1" s="20"/>
      <c r="F1" s="20"/>
      <c r="G1" s="20"/>
      <c r="H1" s="20"/>
      <c r="I1" s="20"/>
      <c r="J1" s="20"/>
    </row>
    <row r="2" spans="1:37" ht="12.75">
      <c r="A2" s="1" t="s">
        <v>0</v>
      </c>
      <c r="B2" s="1" t="s">
        <v>1</v>
      </c>
      <c r="C2" s="1" t="s">
        <v>2</v>
      </c>
      <c r="D2" s="1" t="s">
        <v>3</v>
      </c>
      <c r="E2" s="1" t="s">
        <v>4</v>
      </c>
      <c r="F2" s="1" t="s">
        <v>5</v>
      </c>
      <c r="G2" s="1" t="s">
        <v>6</v>
      </c>
      <c r="H2" s="1" t="s">
        <v>7</v>
      </c>
      <c r="I2" s="1" t="s">
        <v>8</v>
      </c>
      <c r="J2" s="2" t="s">
        <v>9</v>
      </c>
      <c r="K2" s="2" t="s">
        <v>10</v>
      </c>
      <c r="L2" s="2" t="s">
        <v>11</v>
      </c>
      <c r="M2" s="2" t="s">
        <v>12</v>
      </c>
      <c r="N2" s="2" t="s">
        <v>13</v>
      </c>
      <c r="O2" s="2" t="s">
        <v>14</v>
      </c>
      <c r="P2" s="2" t="s">
        <v>15</v>
      </c>
      <c r="Q2" s="2" t="s">
        <v>16</v>
      </c>
      <c r="R2" s="2" t="s">
        <v>17</v>
      </c>
      <c r="S2" s="2" t="s">
        <v>18</v>
      </c>
      <c r="T2" s="2" t="s">
        <v>19</v>
      </c>
      <c r="U2" s="2" t="s">
        <v>20</v>
      </c>
      <c r="V2" s="2" t="s">
        <v>21</v>
      </c>
      <c r="W2" s="2" t="s">
        <v>22</v>
      </c>
      <c r="X2" s="2" t="s">
        <v>23</v>
      </c>
      <c r="Y2" s="2" t="s">
        <v>24</v>
      </c>
      <c r="Z2" s="2" t="s">
        <v>25</v>
      </c>
      <c r="AA2" s="2" t="s">
        <v>26</v>
      </c>
      <c r="AB2" s="2" t="s">
        <v>27</v>
      </c>
      <c r="AC2" s="2" t="s">
        <v>28</v>
      </c>
      <c r="AD2" s="2" t="s">
        <v>29</v>
      </c>
      <c r="AE2" s="2" t="s">
        <v>30</v>
      </c>
      <c r="AF2" s="2" t="s">
        <v>31</v>
      </c>
      <c r="AG2" s="3" t="s">
        <v>32</v>
      </c>
      <c r="AH2" s="4" t="s">
        <v>33</v>
      </c>
      <c r="AI2" s="4" t="s">
        <v>34</v>
      </c>
      <c r="AJ2" s="4" t="s">
        <v>35</v>
      </c>
      <c r="AK2" s="4" t="s">
        <v>36</v>
      </c>
    </row>
    <row r="3" spans="1:37">
      <c r="A3" s="5">
        <v>44202.754592754631</v>
      </c>
      <c r="B3" s="6" t="s">
        <v>37</v>
      </c>
      <c r="C3" s="7">
        <v>10</v>
      </c>
      <c r="D3" s="6" t="s">
        <v>38</v>
      </c>
      <c r="E3" s="6" t="s">
        <v>39</v>
      </c>
      <c r="F3" s="6" t="s">
        <v>40</v>
      </c>
      <c r="G3" s="6" t="s">
        <v>41</v>
      </c>
      <c r="H3" s="6" t="s">
        <v>42</v>
      </c>
      <c r="I3" s="6">
        <v>2035</v>
      </c>
      <c r="J3" s="3" t="s">
        <v>43</v>
      </c>
      <c r="K3" s="3" t="s">
        <v>44</v>
      </c>
      <c r="L3" s="3" t="s">
        <v>45</v>
      </c>
      <c r="M3" s="3" t="s">
        <v>46</v>
      </c>
      <c r="N3" s="3" t="s">
        <v>47</v>
      </c>
      <c r="O3" s="3" t="s">
        <v>48</v>
      </c>
      <c r="P3" s="3" t="s">
        <v>49</v>
      </c>
      <c r="Q3" s="3" t="s">
        <v>50</v>
      </c>
      <c r="R3" s="3" t="s">
        <v>51</v>
      </c>
      <c r="S3" s="3" t="s">
        <v>52</v>
      </c>
      <c r="T3" s="3" t="s">
        <v>53</v>
      </c>
      <c r="U3" s="3" t="s">
        <v>54</v>
      </c>
      <c r="V3" s="3" t="s">
        <v>55</v>
      </c>
      <c r="W3" s="3" t="s">
        <v>56</v>
      </c>
      <c r="X3" s="3" t="s">
        <v>57</v>
      </c>
      <c r="Y3" s="3" t="s">
        <v>58</v>
      </c>
      <c r="Z3" s="3" t="s">
        <v>59</v>
      </c>
      <c r="AA3" s="3" t="s">
        <v>60</v>
      </c>
      <c r="AB3" s="3" t="s">
        <v>61</v>
      </c>
      <c r="AC3" s="3" t="s">
        <v>62</v>
      </c>
      <c r="AD3" s="3" t="s">
        <v>63</v>
      </c>
      <c r="AE3" s="3" t="s">
        <v>64</v>
      </c>
      <c r="AF3" s="3" t="s">
        <v>65</v>
      </c>
      <c r="AG3" s="3" t="s">
        <v>66</v>
      </c>
      <c r="AH3" s="3" t="s">
        <v>67</v>
      </c>
      <c r="AI3" s="8" t="s">
        <v>68</v>
      </c>
      <c r="AJ3" s="9" t="str">
        <f>HYPERLINK("https://drive.google.com/file/d/1x7qQufyL9UApnOiP7UWqDHqxon5tn689/view?usp=drivesdk","Tanmay jitendra raut _प्रमाणपत्र")</f>
        <v>Tanmay jitendra raut _प्रमाणपत्र</v>
      </c>
      <c r="AK3" s="3" t="s">
        <v>69</v>
      </c>
    </row>
    <row r="4" spans="1:37">
      <c r="A4" s="5">
        <v>44202.86246319444</v>
      </c>
      <c r="B4" s="6" t="s">
        <v>70</v>
      </c>
      <c r="C4" s="7">
        <v>8</v>
      </c>
      <c r="D4" s="6" t="s">
        <v>71</v>
      </c>
      <c r="E4" s="6" t="s">
        <v>72</v>
      </c>
      <c r="F4" s="6" t="s">
        <v>73</v>
      </c>
      <c r="G4" s="6" t="s">
        <v>74</v>
      </c>
      <c r="H4" s="6" t="s">
        <v>42</v>
      </c>
      <c r="I4" s="6">
        <v>2025</v>
      </c>
      <c r="J4" s="3" t="s">
        <v>75</v>
      </c>
      <c r="K4" s="3" t="s">
        <v>76</v>
      </c>
      <c r="L4" s="3" t="s">
        <v>77</v>
      </c>
      <c r="M4" s="3" t="s">
        <v>78</v>
      </c>
      <c r="N4" s="3" t="s">
        <v>47</v>
      </c>
      <c r="O4" s="3" t="s">
        <v>79</v>
      </c>
      <c r="P4" s="3" t="s">
        <v>80</v>
      </c>
      <c r="Q4" s="3" t="s">
        <v>81</v>
      </c>
      <c r="R4" s="3" t="s">
        <v>82</v>
      </c>
      <c r="T4" s="3" t="s">
        <v>83</v>
      </c>
      <c r="U4" s="3" t="s">
        <v>54</v>
      </c>
      <c r="V4" s="3" t="s">
        <v>49</v>
      </c>
      <c r="W4" s="3" t="s">
        <v>84</v>
      </c>
      <c r="X4" s="3" t="s">
        <v>85</v>
      </c>
      <c r="Y4" s="3" t="s">
        <v>86</v>
      </c>
      <c r="Z4" s="3" t="s">
        <v>63</v>
      </c>
      <c r="AA4" s="3" t="s">
        <v>60</v>
      </c>
      <c r="AB4" s="3" t="s">
        <v>87</v>
      </c>
      <c r="AC4" s="3" t="s">
        <v>88</v>
      </c>
      <c r="AD4" s="3" t="s">
        <v>86</v>
      </c>
      <c r="AE4" s="3" t="s">
        <v>89</v>
      </c>
      <c r="AF4" s="3" t="s">
        <v>80</v>
      </c>
      <c r="AG4" s="3" t="s">
        <v>90</v>
      </c>
      <c r="AH4" s="3" t="s">
        <v>91</v>
      </c>
      <c r="AI4" s="8" t="s">
        <v>92</v>
      </c>
      <c r="AJ4" s="9" t="str">
        <f>HYPERLINK("https://drive.google.com/file/d/1HH0yVMtvKRiEMqAn-ExoJOK-a9dW_Fhv/view?usp=drivesdk","Dighe Sayali Ramanath_प्रमाणपत्र")</f>
        <v>Dighe Sayali Ramanath_प्रमाणपत्र</v>
      </c>
      <c r="AK4" s="3" t="s">
        <v>93</v>
      </c>
    </row>
    <row r="5" spans="1:37">
      <c r="A5" s="5">
        <v>44202.880016828705</v>
      </c>
      <c r="B5" s="6" t="s">
        <v>94</v>
      </c>
      <c r="C5" s="7">
        <v>16</v>
      </c>
      <c r="D5" s="6" t="s">
        <v>95</v>
      </c>
      <c r="E5" s="6" t="s">
        <v>96</v>
      </c>
      <c r="F5" s="6" t="s">
        <v>97</v>
      </c>
      <c r="G5" s="6" t="s">
        <v>74</v>
      </c>
      <c r="H5" s="6" t="s">
        <v>98</v>
      </c>
      <c r="I5" s="6">
        <v>2032</v>
      </c>
      <c r="J5" s="3" t="s">
        <v>99</v>
      </c>
      <c r="K5" s="3" t="s">
        <v>100</v>
      </c>
      <c r="L5" s="3" t="s">
        <v>45</v>
      </c>
      <c r="M5" s="3" t="s">
        <v>46</v>
      </c>
      <c r="N5" s="3" t="s">
        <v>101</v>
      </c>
      <c r="O5" s="3" t="s">
        <v>48</v>
      </c>
      <c r="P5" s="3" t="s">
        <v>102</v>
      </c>
      <c r="Q5" s="3" t="s">
        <v>50</v>
      </c>
      <c r="R5" s="3" t="s">
        <v>82</v>
      </c>
      <c r="S5" s="3" t="s">
        <v>103</v>
      </c>
      <c r="U5" s="3" t="s">
        <v>104</v>
      </c>
      <c r="V5" s="3" t="s">
        <v>49</v>
      </c>
      <c r="W5" s="3" t="s">
        <v>56</v>
      </c>
      <c r="X5" s="3" t="s">
        <v>85</v>
      </c>
      <c r="Y5" s="3" t="s">
        <v>63</v>
      </c>
      <c r="Z5" s="3" t="s">
        <v>56</v>
      </c>
      <c r="AA5" s="3" t="s">
        <v>105</v>
      </c>
      <c r="AB5" s="3" t="s">
        <v>106</v>
      </c>
      <c r="AC5" s="3" t="s">
        <v>88</v>
      </c>
      <c r="AD5" s="3" t="s">
        <v>86</v>
      </c>
      <c r="AE5" s="3" t="s">
        <v>107</v>
      </c>
      <c r="AF5" s="3" t="s">
        <v>108</v>
      </c>
      <c r="AG5" s="3" t="s">
        <v>109</v>
      </c>
      <c r="AH5" s="3" t="s">
        <v>110</v>
      </c>
      <c r="AI5" s="8" t="s">
        <v>111</v>
      </c>
      <c r="AJ5" s="9" t="str">
        <f>HYPERLINK("https://drive.google.com/file/d/1vWfLftdWBCTl4jYqv3aOSsx44f5MK9O5/view?usp=drivesdk","Kadam Sairam Balasaheb _प्रमाणपत्र")</f>
        <v>Kadam Sairam Balasaheb _प्रमाणपत्र</v>
      </c>
      <c r="AK5" s="3" t="s">
        <v>112</v>
      </c>
    </row>
    <row r="6" spans="1:37">
      <c r="A6" s="5">
        <v>44202.899826990746</v>
      </c>
      <c r="B6" s="6" t="s">
        <v>113</v>
      </c>
      <c r="C6" s="7">
        <v>22</v>
      </c>
      <c r="D6" s="6" t="s">
        <v>114</v>
      </c>
      <c r="E6" s="6" t="s">
        <v>115</v>
      </c>
      <c r="F6" s="6" t="s">
        <v>116</v>
      </c>
      <c r="G6" s="6" t="s">
        <v>74</v>
      </c>
      <c r="H6" s="6" t="s">
        <v>98</v>
      </c>
      <c r="I6" s="6">
        <v>2027</v>
      </c>
      <c r="J6" s="3" t="s">
        <v>117</v>
      </c>
      <c r="K6" s="3" t="s">
        <v>44</v>
      </c>
      <c r="L6" s="3" t="s">
        <v>45</v>
      </c>
      <c r="M6" s="3" t="s">
        <v>118</v>
      </c>
      <c r="N6" s="3" t="s">
        <v>119</v>
      </c>
      <c r="O6" s="3" t="s">
        <v>79</v>
      </c>
      <c r="P6" s="3" t="s">
        <v>102</v>
      </c>
      <c r="Q6" s="3" t="s">
        <v>59</v>
      </c>
      <c r="R6" s="3" t="s">
        <v>51</v>
      </c>
      <c r="S6" s="3" t="s">
        <v>120</v>
      </c>
      <c r="T6" s="3" t="s">
        <v>83</v>
      </c>
      <c r="U6" s="3" t="s">
        <v>121</v>
      </c>
      <c r="V6" s="3" t="s">
        <v>122</v>
      </c>
      <c r="W6" s="3" t="s">
        <v>123</v>
      </c>
      <c r="X6" s="3" t="s">
        <v>124</v>
      </c>
      <c r="Y6" s="3" t="s">
        <v>86</v>
      </c>
      <c r="Z6" s="3" t="s">
        <v>58</v>
      </c>
      <c r="AA6" s="3" t="s">
        <v>125</v>
      </c>
      <c r="AB6" s="3" t="s">
        <v>126</v>
      </c>
      <c r="AC6" s="3" t="s">
        <v>88</v>
      </c>
      <c r="AD6" s="3" t="s">
        <v>127</v>
      </c>
      <c r="AE6" s="3" t="s">
        <v>64</v>
      </c>
      <c r="AF6" s="3" t="s">
        <v>108</v>
      </c>
      <c r="AG6" s="3" t="s">
        <v>90</v>
      </c>
      <c r="AH6" s="3" t="s">
        <v>128</v>
      </c>
      <c r="AI6" s="8" t="s">
        <v>129</v>
      </c>
      <c r="AJ6" s="9" t="str">
        <f>HYPERLINK("https://drive.google.com/file/d/1h5msKgZMm_T4BkaasHuBjUFywotfd7hR/view?usp=drivesdk","वैभव रामहरी बेदरे_प्रमाणपत्र")</f>
        <v>वैभव रामहरी बेदरे_प्रमाणपत्र</v>
      </c>
      <c r="AK6" s="3" t="s">
        <v>130</v>
      </c>
    </row>
    <row r="7" spans="1:37">
      <c r="A7" s="5">
        <v>44203.291980983791</v>
      </c>
      <c r="B7" s="6" t="s">
        <v>131</v>
      </c>
      <c r="C7" s="7">
        <v>22</v>
      </c>
      <c r="D7" s="6" t="s">
        <v>132</v>
      </c>
      <c r="E7" s="6" t="s">
        <v>133</v>
      </c>
      <c r="F7" s="6" t="s">
        <v>134</v>
      </c>
      <c r="G7" s="6" t="s">
        <v>135</v>
      </c>
      <c r="H7" s="6" t="s">
        <v>98</v>
      </c>
      <c r="I7" s="6">
        <v>2027</v>
      </c>
      <c r="J7" s="3" t="s">
        <v>117</v>
      </c>
      <c r="K7" s="3" t="s">
        <v>44</v>
      </c>
      <c r="L7" s="3" t="s">
        <v>45</v>
      </c>
      <c r="M7" s="3" t="s">
        <v>136</v>
      </c>
      <c r="N7" s="3" t="s">
        <v>137</v>
      </c>
      <c r="O7" s="3" t="s">
        <v>79</v>
      </c>
      <c r="P7" s="3" t="s">
        <v>49</v>
      </c>
      <c r="Q7" s="3" t="s">
        <v>81</v>
      </c>
      <c r="R7" s="3" t="s">
        <v>82</v>
      </c>
      <c r="S7" s="3" t="s">
        <v>120</v>
      </c>
      <c r="T7" s="3" t="s">
        <v>53</v>
      </c>
      <c r="U7" s="3" t="s">
        <v>138</v>
      </c>
      <c r="V7" s="3" t="s">
        <v>49</v>
      </c>
      <c r="W7" s="3" t="s">
        <v>123</v>
      </c>
      <c r="X7" s="3" t="s">
        <v>124</v>
      </c>
      <c r="Y7" s="3" t="s">
        <v>58</v>
      </c>
      <c r="Z7" s="3" t="s">
        <v>59</v>
      </c>
      <c r="AA7" s="3" t="s">
        <v>60</v>
      </c>
      <c r="AB7" s="3" t="s">
        <v>126</v>
      </c>
      <c r="AC7" s="3" t="s">
        <v>139</v>
      </c>
      <c r="AD7" s="3" t="s">
        <v>140</v>
      </c>
      <c r="AE7" s="3" t="s">
        <v>107</v>
      </c>
      <c r="AF7" s="3" t="s">
        <v>141</v>
      </c>
      <c r="AG7" s="3" t="s">
        <v>90</v>
      </c>
      <c r="AH7" s="3" t="s">
        <v>142</v>
      </c>
      <c r="AI7" s="8" t="s">
        <v>143</v>
      </c>
      <c r="AJ7" s="9" t="str">
        <f>HYPERLINK("https://drive.google.com/file/d/1FbcC_TfCpFfrHD_UtbKFdBYU3nj0KPUN/view?usp=drivesdk","Rohit prabhakar kawane _प्रमाणपत्र")</f>
        <v>Rohit prabhakar kawane _प्रमाणपत्र</v>
      </c>
      <c r="AK7" s="3" t="s">
        <v>144</v>
      </c>
    </row>
    <row r="8" spans="1:37">
      <c r="A8" s="5">
        <v>44203.327254884258</v>
      </c>
      <c r="B8" s="6" t="s">
        <v>145</v>
      </c>
      <c r="C8" s="7">
        <v>10</v>
      </c>
      <c r="D8" s="6" t="s">
        <v>146</v>
      </c>
      <c r="E8" s="6" t="s">
        <v>147</v>
      </c>
      <c r="F8" s="6" t="s">
        <v>148</v>
      </c>
      <c r="G8" s="6" t="s">
        <v>149</v>
      </c>
      <c r="H8" s="6" t="s">
        <v>150</v>
      </c>
      <c r="I8" s="6">
        <v>2025</v>
      </c>
      <c r="J8" s="3" t="s">
        <v>117</v>
      </c>
      <c r="K8" s="3" t="s">
        <v>44</v>
      </c>
      <c r="L8" s="3" t="s">
        <v>151</v>
      </c>
      <c r="M8" s="3" t="s">
        <v>46</v>
      </c>
      <c r="N8" s="3" t="s">
        <v>119</v>
      </c>
      <c r="O8" s="3" t="s">
        <v>48</v>
      </c>
      <c r="P8" s="3" t="s">
        <v>80</v>
      </c>
      <c r="Q8" s="3" t="s">
        <v>59</v>
      </c>
      <c r="R8" s="3" t="s">
        <v>82</v>
      </c>
      <c r="S8" s="3" t="s">
        <v>152</v>
      </c>
      <c r="T8" s="3" t="s">
        <v>53</v>
      </c>
      <c r="U8" s="3" t="s">
        <v>138</v>
      </c>
      <c r="V8" s="3" t="s">
        <v>122</v>
      </c>
      <c r="W8" s="3" t="s">
        <v>84</v>
      </c>
      <c r="X8" s="3" t="s">
        <v>85</v>
      </c>
      <c r="Y8" s="3" t="s">
        <v>86</v>
      </c>
      <c r="Z8" s="3" t="s">
        <v>56</v>
      </c>
      <c r="AA8" s="3" t="s">
        <v>153</v>
      </c>
      <c r="AB8" s="3" t="s">
        <v>106</v>
      </c>
      <c r="AC8" s="3" t="s">
        <v>154</v>
      </c>
      <c r="AD8" s="3" t="s">
        <v>140</v>
      </c>
      <c r="AE8" s="3" t="s">
        <v>89</v>
      </c>
      <c r="AF8" s="3" t="s">
        <v>80</v>
      </c>
      <c r="AG8" s="3" t="s">
        <v>90</v>
      </c>
      <c r="AH8" s="3" t="s">
        <v>155</v>
      </c>
      <c r="AI8" s="8" t="s">
        <v>156</v>
      </c>
      <c r="AJ8" s="9" t="str">
        <f>HYPERLINK("https://drive.google.com/file/d/1-sBC8jITXF92AY5Mc7Zw-3CayQ3NeiV5/view?usp=drivesdk","Pratiksha sambhaji chavan _प्रमाणपत्र")</f>
        <v>Pratiksha sambhaji chavan _प्रमाणपत्र</v>
      </c>
      <c r="AK8" s="3" t="s">
        <v>157</v>
      </c>
    </row>
    <row r="9" spans="1:37">
      <c r="A9" s="5">
        <v>44203.370645902774</v>
      </c>
      <c r="B9" s="6" t="s">
        <v>158</v>
      </c>
      <c r="C9" s="7">
        <v>20</v>
      </c>
      <c r="D9" s="6" t="s">
        <v>159</v>
      </c>
      <c r="E9" s="6" t="s">
        <v>160</v>
      </c>
      <c r="F9" s="6" t="s">
        <v>148</v>
      </c>
      <c r="G9" s="6" t="s">
        <v>74</v>
      </c>
      <c r="H9" s="6" t="s">
        <v>98</v>
      </c>
      <c r="I9" s="6">
        <v>2027</v>
      </c>
      <c r="J9" s="3" t="s">
        <v>99</v>
      </c>
      <c r="K9" s="3" t="s">
        <v>161</v>
      </c>
      <c r="L9" s="3" t="s">
        <v>45</v>
      </c>
      <c r="M9" s="3" t="s">
        <v>118</v>
      </c>
      <c r="N9" s="3" t="s">
        <v>137</v>
      </c>
      <c r="O9" s="3" t="s">
        <v>79</v>
      </c>
      <c r="P9" s="3" t="s">
        <v>141</v>
      </c>
      <c r="Q9" s="3" t="s">
        <v>50</v>
      </c>
      <c r="R9" s="3" t="s">
        <v>82</v>
      </c>
      <c r="S9" s="3" t="s">
        <v>120</v>
      </c>
      <c r="T9" s="3" t="s">
        <v>53</v>
      </c>
      <c r="U9" s="3" t="s">
        <v>138</v>
      </c>
      <c r="V9" s="3" t="s">
        <v>122</v>
      </c>
      <c r="W9" s="3" t="s">
        <v>123</v>
      </c>
      <c r="X9" s="3" t="s">
        <v>124</v>
      </c>
      <c r="Y9" s="3" t="s">
        <v>63</v>
      </c>
      <c r="Z9" s="3" t="s">
        <v>63</v>
      </c>
      <c r="AA9" s="3" t="s">
        <v>60</v>
      </c>
      <c r="AB9" s="3" t="s">
        <v>106</v>
      </c>
      <c r="AC9" s="3" t="s">
        <v>139</v>
      </c>
      <c r="AD9" s="3" t="s">
        <v>127</v>
      </c>
      <c r="AE9" s="3" t="s">
        <v>64</v>
      </c>
      <c r="AF9" s="3" t="s">
        <v>80</v>
      </c>
      <c r="AG9" s="3" t="s">
        <v>90</v>
      </c>
      <c r="AH9" s="3" t="s">
        <v>162</v>
      </c>
      <c r="AI9" s="8" t="s">
        <v>163</v>
      </c>
      <c r="AJ9" s="9" t="str">
        <f>HYPERLINK("https://drive.google.com/file/d/1itlkJeciM3pS-r4dDiCGEV1aaJZz30gR/view?usp=drivesdk","Lakhan Jaysing Sanap_प्रमाणपत्र")</f>
        <v>Lakhan Jaysing Sanap_प्रमाणपत्र</v>
      </c>
      <c r="AK9" s="3" t="s">
        <v>164</v>
      </c>
    </row>
    <row r="10" spans="1:37">
      <c r="A10" s="5">
        <v>44203.56627649306</v>
      </c>
      <c r="B10" s="6" t="s">
        <v>165</v>
      </c>
      <c r="C10" s="7">
        <v>16</v>
      </c>
      <c r="D10" s="6" t="s">
        <v>166</v>
      </c>
      <c r="E10" s="6" t="s">
        <v>167</v>
      </c>
      <c r="F10" s="6" t="s">
        <v>168</v>
      </c>
      <c r="G10" s="6" t="s">
        <v>135</v>
      </c>
      <c r="H10" s="6" t="s">
        <v>42</v>
      </c>
      <c r="I10" s="6">
        <v>2032</v>
      </c>
      <c r="J10" s="3" t="s">
        <v>75</v>
      </c>
      <c r="K10" s="3" t="s">
        <v>161</v>
      </c>
      <c r="L10" s="3" t="s">
        <v>151</v>
      </c>
      <c r="M10" s="3" t="s">
        <v>78</v>
      </c>
      <c r="N10" s="3" t="s">
        <v>47</v>
      </c>
      <c r="O10" s="3" t="s">
        <v>79</v>
      </c>
      <c r="P10" s="3" t="s">
        <v>80</v>
      </c>
      <c r="Q10" s="3" t="s">
        <v>81</v>
      </c>
      <c r="R10" s="3" t="s">
        <v>82</v>
      </c>
      <c r="S10" s="3" t="s">
        <v>52</v>
      </c>
      <c r="T10" s="3" t="s">
        <v>53</v>
      </c>
      <c r="U10" s="3" t="s">
        <v>104</v>
      </c>
      <c r="V10" s="3" t="s">
        <v>80</v>
      </c>
      <c r="W10" s="3" t="s">
        <v>84</v>
      </c>
      <c r="X10" s="3" t="s">
        <v>57</v>
      </c>
      <c r="Y10" s="3" t="s">
        <v>56</v>
      </c>
      <c r="Z10" s="3" t="s">
        <v>59</v>
      </c>
      <c r="AA10" s="3" t="s">
        <v>105</v>
      </c>
      <c r="AB10" s="3" t="s">
        <v>61</v>
      </c>
      <c r="AC10" s="3" t="s">
        <v>62</v>
      </c>
      <c r="AD10" s="3" t="s">
        <v>140</v>
      </c>
      <c r="AE10" s="3" t="s">
        <v>107</v>
      </c>
      <c r="AF10" s="3" t="s">
        <v>108</v>
      </c>
      <c r="AG10" s="3" t="s">
        <v>109</v>
      </c>
      <c r="AH10" s="3" t="s">
        <v>169</v>
      </c>
      <c r="AI10" s="8" t="s">
        <v>170</v>
      </c>
      <c r="AJ10" s="9" t="str">
        <f>HYPERLINK("https://drive.google.com/file/d/1W27bnDYRLzsyb6AQD0ZeYi_-3gts9V8Q/view?usp=drivesdk","Bhosale Narendra Vijay _प्रमाणपत्र")</f>
        <v>Bhosale Narendra Vijay _प्रमाणपत्र</v>
      </c>
      <c r="AK10" s="3" t="s">
        <v>171</v>
      </c>
    </row>
    <row r="11" spans="1:37">
      <c r="A11" s="5">
        <v>44203.719309895838</v>
      </c>
      <c r="B11" s="6" t="s">
        <v>172</v>
      </c>
      <c r="C11" s="7">
        <v>12</v>
      </c>
      <c r="D11" s="6" t="s">
        <v>173</v>
      </c>
      <c r="E11" s="6" t="s">
        <v>173</v>
      </c>
      <c r="F11" s="6" t="s">
        <v>173</v>
      </c>
      <c r="G11" s="6" t="s">
        <v>135</v>
      </c>
      <c r="H11" s="6" t="s">
        <v>98</v>
      </c>
      <c r="I11" s="6">
        <v>2032</v>
      </c>
      <c r="J11" s="3" t="s">
        <v>117</v>
      </c>
      <c r="K11" s="3" t="s">
        <v>161</v>
      </c>
      <c r="L11" s="3" t="s">
        <v>77</v>
      </c>
      <c r="M11" s="3" t="s">
        <v>118</v>
      </c>
      <c r="N11" s="3" t="s">
        <v>47</v>
      </c>
      <c r="O11" s="3" t="s">
        <v>174</v>
      </c>
      <c r="P11" s="3" t="s">
        <v>141</v>
      </c>
      <c r="Q11" s="3" t="s">
        <v>50</v>
      </c>
      <c r="R11" s="3" t="s">
        <v>82</v>
      </c>
      <c r="S11" s="3" t="s">
        <v>52</v>
      </c>
      <c r="T11" s="3" t="s">
        <v>53</v>
      </c>
      <c r="U11" s="3" t="s">
        <v>121</v>
      </c>
      <c r="V11" s="3" t="s">
        <v>49</v>
      </c>
      <c r="W11" s="3" t="s">
        <v>56</v>
      </c>
      <c r="X11" s="3" t="s">
        <v>175</v>
      </c>
      <c r="Y11" s="3" t="s">
        <v>86</v>
      </c>
      <c r="Z11" s="3" t="s">
        <v>59</v>
      </c>
      <c r="AA11" s="3" t="s">
        <v>60</v>
      </c>
      <c r="AB11" s="3" t="s">
        <v>106</v>
      </c>
      <c r="AC11" s="3" t="s">
        <v>62</v>
      </c>
      <c r="AD11" s="3" t="s">
        <v>127</v>
      </c>
      <c r="AE11" s="3" t="s">
        <v>89</v>
      </c>
      <c r="AF11" s="3" t="s">
        <v>141</v>
      </c>
      <c r="AG11" s="3" t="s">
        <v>66</v>
      </c>
      <c r="AH11" s="3" t="s">
        <v>176</v>
      </c>
      <c r="AI11" s="8" t="s">
        <v>177</v>
      </c>
      <c r="AJ11" s="9" t="str">
        <f>HYPERLINK("https://drive.google.com/file/d/1Og23WfZH3DHwd4t5muXoJPWY78VSdty9/view?usp=drivesdk","nishachaudhari5494@gmail.com _प्रमाणपत्र")</f>
        <v>nishachaudhari5494@gmail.com _प्रमाणपत्र</v>
      </c>
      <c r="AK11" s="3" t="s">
        <v>178</v>
      </c>
    </row>
    <row r="12" spans="1:37">
      <c r="A12" s="5">
        <v>44203.733242430557</v>
      </c>
      <c r="B12" s="6" t="s">
        <v>179</v>
      </c>
      <c r="C12" s="7">
        <v>28</v>
      </c>
      <c r="D12" s="6" t="s">
        <v>180</v>
      </c>
      <c r="E12" s="6" t="s">
        <v>181</v>
      </c>
      <c r="F12" s="6" t="s">
        <v>182</v>
      </c>
      <c r="G12" s="6" t="s">
        <v>74</v>
      </c>
      <c r="H12" s="6" t="s">
        <v>42</v>
      </c>
      <c r="I12" s="6">
        <v>2027</v>
      </c>
      <c r="J12" s="3" t="s">
        <v>117</v>
      </c>
      <c r="K12" s="3" t="s">
        <v>100</v>
      </c>
      <c r="L12" s="3" t="s">
        <v>45</v>
      </c>
      <c r="M12" s="3" t="s">
        <v>136</v>
      </c>
      <c r="N12" s="3" t="s">
        <v>101</v>
      </c>
      <c r="O12" s="3" t="s">
        <v>79</v>
      </c>
      <c r="P12" s="3" t="s">
        <v>102</v>
      </c>
      <c r="Q12" s="3" t="s">
        <v>183</v>
      </c>
      <c r="R12" s="3" t="s">
        <v>184</v>
      </c>
      <c r="S12" s="3" t="s">
        <v>120</v>
      </c>
      <c r="T12" s="3" t="s">
        <v>53</v>
      </c>
      <c r="U12" s="3" t="s">
        <v>138</v>
      </c>
      <c r="V12" s="3" t="s">
        <v>122</v>
      </c>
      <c r="W12" s="3" t="s">
        <v>185</v>
      </c>
      <c r="X12" s="3" t="s">
        <v>124</v>
      </c>
      <c r="Y12" s="3" t="s">
        <v>56</v>
      </c>
      <c r="Z12" s="3" t="s">
        <v>56</v>
      </c>
      <c r="AA12" s="3" t="s">
        <v>60</v>
      </c>
      <c r="AB12" s="3" t="s">
        <v>126</v>
      </c>
      <c r="AC12" s="3" t="s">
        <v>62</v>
      </c>
      <c r="AD12" s="3" t="s">
        <v>140</v>
      </c>
      <c r="AE12" s="3" t="s">
        <v>64</v>
      </c>
      <c r="AF12" s="3" t="s">
        <v>141</v>
      </c>
      <c r="AG12" s="3" t="s">
        <v>90</v>
      </c>
      <c r="AH12" s="3" t="s">
        <v>186</v>
      </c>
      <c r="AI12" s="8" t="s">
        <v>187</v>
      </c>
      <c r="AJ12" s="9" t="str">
        <f>HYPERLINK("https://drive.google.com/file/d/1aC8fVZiCN35gfEc1xODpHLd-xBMse2Kx/view?usp=drivesdk","Kartik  Rameshwar Iname_प्रमाणपत्र")</f>
        <v>Kartik  Rameshwar Iname_प्रमाणपत्र</v>
      </c>
      <c r="AK12" s="3" t="s">
        <v>188</v>
      </c>
    </row>
    <row r="13" spans="1:37">
      <c r="A13" s="5">
        <v>44203.777623391201</v>
      </c>
      <c r="B13" s="6" t="s">
        <v>189</v>
      </c>
      <c r="C13" s="7">
        <v>16</v>
      </c>
      <c r="D13" s="6" t="s">
        <v>190</v>
      </c>
      <c r="E13" s="6" t="s">
        <v>191</v>
      </c>
      <c r="F13" s="6" t="s">
        <v>192</v>
      </c>
      <c r="G13" s="6" t="s">
        <v>135</v>
      </c>
      <c r="H13" s="6" t="s">
        <v>98</v>
      </c>
      <c r="I13" s="6">
        <v>2025</v>
      </c>
      <c r="J13" s="3" t="s">
        <v>99</v>
      </c>
      <c r="K13" s="3" t="s">
        <v>44</v>
      </c>
      <c r="L13" s="3" t="s">
        <v>151</v>
      </c>
      <c r="M13" s="3" t="s">
        <v>46</v>
      </c>
      <c r="N13" s="3" t="s">
        <v>137</v>
      </c>
      <c r="O13" s="3" t="s">
        <v>48</v>
      </c>
      <c r="P13" s="3" t="s">
        <v>49</v>
      </c>
      <c r="Q13" s="3" t="s">
        <v>183</v>
      </c>
      <c r="R13" s="3" t="s">
        <v>184</v>
      </c>
      <c r="S13" s="3" t="s">
        <v>52</v>
      </c>
      <c r="T13" s="3" t="s">
        <v>83</v>
      </c>
      <c r="U13" s="3" t="s">
        <v>104</v>
      </c>
      <c r="V13" s="3" t="s">
        <v>55</v>
      </c>
      <c r="W13" s="3" t="s">
        <v>56</v>
      </c>
      <c r="X13" s="3" t="s">
        <v>124</v>
      </c>
      <c r="Y13" s="3" t="s">
        <v>86</v>
      </c>
      <c r="Z13" s="3" t="s">
        <v>56</v>
      </c>
      <c r="AA13" s="3" t="s">
        <v>153</v>
      </c>
      <c r="AB13" s="3" t="s">
        <v>126</v>
      </c>
      <c r="AC13" s="3" t="s">
        <v>62</v>
      </c>
      <c r="AD13" s="3" t="s">
        <v>140</v>
      </c>
      <c r="AE13" s="3" t="s">
        <v>89</v>
      </c>
      <c r="AF13" s="3" t="s">
        <v>80</v>
      </c>
      <c r="AG13" s="3" t="s">
        <v>109</v>
      </c>
      <c r="AH13" s="3" t="s">
        <v>193</v>
      </c>
      <c r="AI13" s="8" t="s">
        <v>194</v>
      </c>
      <c r="AJ13" s="9" t="str">
        <f>HYPERLINK("https://drive.google.com/file/d/1zH_bvsZNfPZtr-oAm5bwVBN6tDpxx13u/view?usp=drivesdk","Titame pranjali dharmanath_प्रमाणपत्र")</f>
        <v>Titame pranjali dharmanath_प्रमाणपत्र</v>
      </c>
      <c r="AK13" s="3" t="s">
        <v>195</v>
      </c>
    </row>
    <row r="14" spans="1:37">
      <c r="A14" s="5">
        <v>44203.792958425925</v>
      </c>
      <c r="B14" s="6" t="s">
        <v>196</v>
      </c>
      <c r="C14" s="7">
        <v>14</v>
      </c>
      <c r="D14" s="6" t="s">
        <v>197</v>
      </c>
      <c r="E14" s="6" t="s">
        <v>198</v>
      </c>
      <c r="F14" s="6" t="s">
        <v>148</v>
      </c>
      <c r="G14" s="6" t="s">
        <v>135</v>
      </c>
      <c r="H14" s="6" t="s">
        <v>199</v>
      </c>
      <c r="I14" s="6">
        <v>2025</v>
      </c>
      <c r="J14" s="3" t="s">
        <v>117</v>
      </c>
      <c r="K14" s="3" t="s">
        <v>44</v>
      </c>
      <c r="L14" s="3" t="s">
        <v>45</v>
      </c>
      <c r="M14" s="3" t="s">
        <v>46</v>
      </c>
      <c r="N14" s="3" t="s">
        <v>47</v>
      </c>
      <c r="O14" s="3" t="s">
        <v>200</v>
      </c>
      <c r="P14" s="3" t="s">
        <v>141</v>
      </c>
      <c r="Q14" s="3" t="s">
        <v>59</v>
      </c>
      <c r="R14" s="3" t="s">
        <v>82</v>
      </c>
      <c r="S14" s="3" t="s">
        <v>152</v>
      </c>
      <c r="T14" s="3" t="s">
        <v>53</v>
      </c>
      <c r="U14" s="3" t="s">
        <v>138</v>
      </c>
      <c r="V14" s="3" t="s">
        <v>49</v>
      </c>
      <c r="W14" s="3" t="s">
        <v>123</v>
      </c>
      <c r="X14" s="3" t="s">
        <v>57</v>
      </c>
      <c r="Y14" s="3" t="s">
        <v>63</v>
      </c>
      <c r="Z14" s="3" t="s">
        <v>59</v>
      </c>
      <c r="AA14" s="3" t="s">
        <v>153</v>
      </c>
      <c r="AB14" s="3" t="s">
        <v>106</v>
      </c>
      <c r="AC14" s="3" t="s">
        <v>88</v>
      </c>
      <c r="AD14" s="3" t="s">
        <v>140</v>
      </c>
      <c r="AE14" s="3" t="s">
        <v>64</v>
      </c>
      <c r="AF14" s="3" t="s">
        <v>108</v>
      </c>
      <c r="AG14" s="3" t="s">
        <v>90</v>
      </c>
      <c r="AH14" s="3" t="s">
        <v>201</v>
      </c>
      <c r="AI14" s="8" t="s">
        <v>202</v>
      </c>
      <c r="AJ14" s="9" t="str">
        <f>HYPERLINK("https://drive.google.com/file/d/1MTfn0hF4gFkmV8MgelPLWzJyNfobwLun/view?usp=drivesdk","Kanchan_प्रमाणपत्र")</f>
        <v>Kanchan_प्रमाणपत्र</v>
      </c>
      <c r="AK14" s="3" t="s">
        <v>203</v>
      </c>
    </row>
    <row r="15" spans="1:37">
      <c r="A15" s="5">
        <v>44203.812665868056</v>
      </c>
      <c r="B15" s="6" t="s">
        <v>204</v>
      </c>
      <c r="C15" s="7">
        <v>24</v>
      </c>
      <c r="D15" s="6" t="s">
        <v>205</v>
      </c>
      <c r="E15" s="6" t="s">
        <v>206</v>
      </c>
      <c r="F15" s="6" t="s">
        <v>148</v>
      </c>
      <c r="G15" s="6" t="s">
        <v>207</v>
      </c>
      <c r="H15" s="6" t="s">
        <v>98</v>
      </c>
      <c r="I15" s="6">
        <v>2032</v>
      </c>
      <c r="J15" s="3" t="s">
        <v>117</v>
      </c>
      <c r="K15" s="3" t="s">
        <v>161</v>
      </c>
      <c r="L15" s="3" t="s">
        <v>77</v>
      </c>
      <c r="M15" s="3" t="s">
        <v>136</v>
      </c>
      <c r="N15" s="3" t="s">
        <v>101</v>
      </c>
      <c r="O15" s="3" t="s">
        <v>79</v>
      </c>
      <c r="P15" s="3" t="s">
        <v>80</v>
      </c>
      <c r="Q15" s="3" t="s">
        <v>81</v>
      </c>
      <c r="R15" s="3" t="s">
        <v>184</v>
      </c>
      <c r="S15" s="3" t="s">
        <v>103</v>
      </c>
      <c r="T15" s="3" t="s">
        <v>53</v>
      </c>
      <c r="U15" s="3" t="s">
        <v>138</v>
      </c>
      <c r="V15" s="3" t="s">
        <v>55</v>
      </c>
      <c r="W15" s="3" t="s">
        <v>84</v>
      </c>
      <c r="X15" s="3" t="s">
        <v>124</v>
      </c>
      <c r="Y15" s="3" t="s">
        <v>86</v>
      </c>
      <c r="Z15" s="3" t="s">
        <v>58</v>
      </c>
      <c r="AA15" s="3" t="s">
        <v>153</v>
      </c>
      <c r="AB15" s="3" t="s">
        <v>106</v>
      </c>
      <c r="AC15" s="3" t="s">
        <v>139</v>
      </c>
      <c r="AD15" s="3" t="s">
        <v>63</v>
      </c>
      <c r="AE15" s="3" t="s">
        <v>89</v>
      </c>
      <c r="AF15" s="3" t="s">
        <v>141</v>
      </c>
      <c r="AG15" s="3" t="s">
        <v>90</v>
      </c>
      <c r="AH15" s="3" t="s">
        <v>208</v>
      </c>
      <c r="AI15" s="8" t="s">
        <v>209</v>
      </c>
      <c r="AJ15" s="9" t="str">
        <f>HYPERLINK("https://drive.google.com/file/d/1jwIdKM_5-EKUMYkpjmIfnh1XX5igPUt1/view?usp=drivesdk","Sayali Bharat Dhumal_प्रमाणपत्र")</f>
        <v>Sayali Bharat Dhumal_प्रमाणपत्र</v>
      </c>
      <c r="AK15" s="3" t="s">
        <v>210</v>
      </c>
    </row>
    <row r="16" spans="1:37">
      <c r="A16" s="5">
        <v>44203.917653032404</v>
      </c>
      <c r="B16" s="6" t="s">
        <v>211</v>
      </c>
      <c r="C16" s="7">
        <v>16</v>
      </c>
      <c r="D16" s="6" t="s">
        <v>212</v>
      </c>
      <c r="E16" s="6" t="s">
        <v>213</v>
      </c>
      <c r="F16" s="6" t="s">
        <v>97</v>
      </c>
      <c r="G16" s="6" t="s">
        <v>149</v>
      </c>
      <c r="H16" s="6" t="s">
        <v>150</v>
      </c>
      <c r="I16" s="6">
        <v>2025</v>
      </c>
      <c r="J16" s="3" t="s">
        <v>117</v>
      </c>
      <c r="K16" s="3" t="s">
        <v>161</v>
      </c>
      <c r="L16" s="3" t="s">
        <v>151</v>
      </c>
      <c r="M16" s="3" t="s">
        <v>118</v>
      </c>
      <c r="N16" s="3" t="s">
        <v>47</v>
      </c>
      <c r="O16" s="3" t="s">
        <v>48</v>
      </c>
      <c r="P16" s="3" t="s">
        <v>49</v>
      </c>
      <c r="Q16" s="3" t="s">
        <v>81</v>
      </c>
      <c r="R16" s="3" t="s">
        <v>214</v>
      </c>
      <c r="S16" s="3" t="s">
        <v>152</v>
      </c>
      <c r="T16" s="3" t="s">
        <v>83</v>
      </c>
      <c r="U16" s="3" t="s">
        <v>54</v>
      </c>
      <c r="V16" s="3" t="s">
        <v>80</v>
      </c>
      <c r="W16" s="3" t="s">
        <v>123</v>
      </c>
      <c r="X16" s="3" t="s">
        <v>124</v>
      </c>
      <c r="Y16" s="3" t="s">
        <v>63</v>
      </c>
      <c r="Z16" s="3" t="s">
        <v>59</v>
      </c>
      <c r="AA16" s="3" t="s">
        <v>125</v>
      </c>
      <c r="AB16" s="3" t="s">
        <v>126</v>
      </c>
      <c r="AC16" s="3" t="s">
        <v>139</v>
      </c>
      <c r="AD16" s="3" t="s">
        <v>127</v>
      </c>
      <c r="AE16" s="3" t="s">
        <v>89</v>
      </c>
      <c r="AF16" s="3" t="s">
        <v>108</v>
      </c>
      <c r="AG16" s="3" t="s">
        <v>90</v>
      </c>
      <c r="AH16" s="3" t="s">
        <v>215</v>
      </c>
      <c r="AI16" s="8" t="s">
        <v>216</v>
      </c>
      <c r="AJ16" s="9" t="str">
        <f>HYPERLINK("https://drive.google.com/file/d/1_09t2SxpJKDoiSXW3xFroQUj4EYq_Jfc/view?usp=drivesdk","Amin anis Pathan _प्रमाणपत्र")</f>
        <v>Amin anis Pathan _प्रमाणपत्र</v>
      </c>
      <c r="AK16" s="3" t="s">
        <v>217</v>
      </c>
    </row>
    <row r="17" spans="1:37">
      <c r="A17" s="5">
        <v>44204.574063101856</v>
      </c>
      <c r="B17" s="6" t="s">
        <v>218</v>
      </c>
      <c r="C17" s="7">
        <v>28</v>
      </c>
      <c r="D17" s="6" t="s">
        <v>219</v>
      </c>
      <c r="E17" s="6" t="s">
        <v>220</v>
      </c>
      <c r="F17" s="6" t="s">
        <v>182</v>
      </c>
      <c r="G17" s="6" t="s">
        <v>149</v>
      </c>
      <c r="H17" s="6" t="s">
        <v>98</v>
      </c>
      <c r="I17" s="6">
        <v>2032</v>
      </c>
      <c r="J17" s="3" t="s">
        <v>117</v>
      </c>
      <c r="K17" s="3" t="s">
        <v>161</v>
      </c>
      <c r="L17" s="3" t="s">
        <v>45</v>
      </c>
      <c r="M17" s="3" t="s">
        <v>78</v>
      </c>
      <c r="N17" s="3" t="s">
        <v>101</v>
      </c>
      <c r="O17" s="3" t="s">
        <v>79</v>
      </c>
      <c r="P17" s="3" t="s">
        <v>141</v>
      </c>
      <c r="Q17" s="3" t="s">
        <v>81</v>
      </c>
      <c r="R17" s="3" t="s">
        <v>184</v>
      </c>
      <c r="S17" s="3" t="s">
        <v>152</v>
      </c>
      <c r="T17" s="3" t="s">
        <v>83</v>
      </c>
      <c r="U17" s="3" t="s">
        <v>121</v>
      </c>
      <c r="V17" s="3" t="s">
        <v>80</v>
      </c>
      <c r="W17" s="3" t="s">
        <v>123</v>
      </c>
      <c r="X17" s="3" t="s">
        <v>124</v>
      </c>
      <c r="Y17" s="3" t="s">
        <v>58</v>
      </c>
      <c r="Z17" s="3" t="s">
        <v>56</v>
      </c>
      <c r="AA17" s="3" t="s">
        <v>125</v>
      </c>
      <c r="AB17" s="3" t="s">
        <v>126</v>
      </c>
      <c r="AC17" s="3" t="s">
        <v>62</v>
      </c>
      <c r="AD17" s="3" t="s">
        <v>140</v>
      </c>
      <c r="AE17" s="3" t="s">
        <v>64</v>
      </c>
      <c r="AF17" s="3" t="s">
        <v>80</v>
      </c>
      <c r="AG17" s="3" t="s">
        <v>90</v>
      </c>
      <c r="AH17" s="3" t="s">
        <v>221</v>
      </c>
      <c r="AI17" s="8" t="s">
        <v>222</v>
      </c>
      <c r="AJ17" s="9" t="str">
        <f>HYPERLINK("https://drive.google.com/file/d/1xznTHJiaIMM2q97mj0cBs4xDiXzitKLK/view?usp=drivesdk","Shreya Vasant maghade_प्रमाणपत्र")</f>
        <v>Shreya Vasant maghade_प्रमाणपत्र</v>
      </c>
      <c r="AK17" s="3" t="s">
        <v>223</v>
      </c>
    </row>
    <row r="18" spans="1:37">
      <c r="A18" s="5">
        <v>44205.320022071755</v>
      </c>
      <c r="B18" s="6" t="s">
        <v>224</v>
      </c>
      <c r="C18" s="7">
        <v>30</v>
      </c>
      <c r="D18" s="6" t="s">
        <v>225</v>
      </c>
      <c r="E18" s="6" t="s">
        <v>226</v>
      </c>
      <c r="F18" s="6" t="s">
        <v>148</v>
      </c>
      <c r="G18" s="6" t="s">
        <v>207</v>
      </c>
      <c r="H18" s="6" t="s">
        <v>98</v>
      </c>
      <c r="I18" s="6">
        <v>2027</v>
      </c>
      <c r="J18" s="3" t="s">
        <v>117</v>
      </c>
      <c r="K18" s="3" t="s">
        <v>161</v>
      </c>
      <c r="L18" s="3" t="s">
        <v>151</v>
      </c>
      <c r="M18" s="3" t="s">
        <v>78</v>
      </c>
      <c r="N18" s="3" t="s">
        <v>101</v>
      </c>
      <c r="O18" s="3" t="s">
        <v>79</v>
      </c>
      <c r="P18" s="3" t="s">
        <v>49</v>
      </c>
      <c r="Q18" s="3" t="s">
        <v>81</v>
      </c>
      <c r="R18" s="3" t="s">
        <v>184</v>
      </c>
      <c r="S18" s="3" t="s">
        <v>120</v>
      </c>
      <c r="T18" s="3" t="s">
        <v>53</v>
      </c>
      <c r="U18" s="3" t="s">
        <v>121</v>
      </c>
      <c r="V18" s="3" t="s">
        <v>80</v>
      </c>
      <c r="W18" s="3" t="s">
        <v>56</v>
      </c>
      <c r="X18" s="3" t="s">
        <v>124</v>
      </c>
      <c r="Y18" s="3" t="s">
        <v>56</v>
      </c>
      <c r="Z18" s="3" t="s">
        <v>63</v>
      </c>
      <c r="AA18" s="3" t="s">
        <v>153</v>
      </c>
      <c r="AB18" s="3" t="s">
        <v>126</v>
      </c>
      <c r="AC18" s="3" t="s">
        <v>62</v>
      </c>
      <c r="AD18" s="3" t="s">
        <v>86</v>
      </c>
      <c r="AE18" s="3" t="s">
        <v>64</v>
      </c>
      <c r="AF18" s="3" t="s">
        <v>108</v>
      </c>
      <c r="AG18" s="3" t="s">
        <v>90</v>
      </c>
      <c r="AH18" s="3" t="s">
        <v>227</v>
      </c>
      <c r="AI18" s="8" t="s">
        <v>228</v>
      </c>
      <c r="AJ18" s="9" t="str">
        <f>HYPERLINK("https://drive.google.com/file/d/1vyEykd_WTj8Pa5BKSDmUTLnz2dTpjFPL/view?usp=drivesdk","Parth Sanjay Jaybhaye_प्रमाणपत्र")</f>
        <v>Parth Sanjay Jaybhaye_प्रमाणपत्र</v>
      </c>
      <c r="AK18" s="3" t="s">
        <v>229</v>
      </c>
    </row>
    <row r="19" spans="1:37">
      <c r="A19" s="5">
        <v>44205.617624247687</v>
      </c>
      <c r="B19" s="6" t="s">
        <v>230</v>
      </c>
      <c r="C19" s="7">
        <v>12</v>
      </c>
      <c r="D19" s="6" t="s">
        <v>231</v>
      </c>
      <c r="E19" s="6" t="s">
        <v>232</v>
      </c>
      <c r="F19" s="6" t="s">
        <v>182</v>
      </c>
      <c r="G19" s="6" t="s">
        <v>149</v>
      </c>
      <c r="H19" s="6" t="s">
        <v>150</v>
      </c>
      <c r="I19" s="6">
        <v>2035</v>
      </c>
      <c r="J19" s="3" t="s">
        <v>75</v>
      </c>
      <c r="K19" s="3" t="s">
        <v>76</v>
      </c>
      <c r="L19" s="3" t="s">
        <v>77</v>
      </c>
      <c r="M19" s="3" t="s">
        <v>46</v>
      </c>
      <c r="N19" s="3" t="s">
        <v>101</v>
      </c>
      <c r="O19" s="3" t="s">
        <v>48</v>
      </c>
      <c r="P19" s="3" t="s">
        <v>49</v>
      </c>
      <c r="Q19" s="3" t="s">
        <v>81</v>
      </c>
      <c r="R19" s="3" t="s">
        <v>51</v>
      </c>
      <c r="S19" s="3" t="s">
        <v>52</v>
      </c>
      <c r="T19" s="3" t="s">
        <v>83</v>
      </c>
      <c r="U19" s="3" t="s">
        <v>138</v>
      </c>
      <c r="V19" s="3" t="s">
        <v>80</v>
      </c>
      <c r="W19" s="3" t="s">
        <v>56</v>
      </c>
      <c r="X19" s="3" t="s">
        <v>124</v>
      </c>
      <c r="Y19" s="3" t="s">
        <v>63</v>
      </c>
      <c r="Z19" s="3" t="s">
        <v>56</v>
      </c>
      <c r="AA19" s="3" t="s">
        <v>105</v>
      </c>
      <c r="AB19" s="3" t="s">
        <v>61</v>
      </c>
      <c r="AC19" s="3" t="s">
        <v>62</v>
      </c>
      <c r="AD19" s="3" t="s">
        <v>63</v>
      </c>
      <c r="AE19" s="3" t="s">
        <v>64</v>
      </c>
      <c r="AF19" s="3" t="s">
        <v>108</v>
      </c>
      <c r="AG19" s="3" t="s">
        <v>90</v>
      </c>
      <c r="AH19" s="3" t="s">
        <v>233</v>
      </c>
      <c r="AI19" s="8" t="s">
        <v>234</v>
      </c>
      <c r="AJ19" s="9" t="str">
        <f>HYPERLINK("https://drive.google.com/file/d/1E2GIqC8e9xnJq7zH93ZGaFJ1kaWb9hSJ/view?usp=drivesdk","Mayuri _प्रमाणपत्र")</f>
        <v>Mayuri _प्रमाणपत्र</v>
      </c>
      <c r="AK19" s="3" t="s">
        <v>235</v>
      </c>
    </row>
    <row r="20" spans="1:37">
      <c r="A20" s="5">
        <v>44205.815896562504</v>
      </c>
      <c r="B20" s="6" t="s">
        <v>236</v>
      </c>
      <c r="C20" s="7">
        <v>30</v>
      </c>
      <c r="D20" s="6" t="s">
        <v>237</v>
      </c>
      <c r="E20" s="6" t="s">
        <v>238</v>
      </c>
      <c r="F20" s="6" t="s">
        <v>239</v>
      </c>
      <c r="G20" s="6" t="s">
        <v>135</v>
      </c>
      <c r="H20" s="6" t="s">
        <v>42</v>
      </c>
      <c r="I20" s="6">
        <v>2025</v>
      </c>
      <c r="J20" s="3" t="s">
        <v>117</v>
      </c>
      <c r="K20" s="3" t="s">
        <v>161</v>
      </c>
      <c r="L20" s="3" t="s">
        <v>45</v>
      </c>
      <c r="M20" s="3" t="s">
        <v>136</v>
      </c>
      <c r="N20" s="3" t="s">
        <v>137</v>
      </c>
      <c r="O20" s="3" t="s">
        <v>79</v>
      </c>
      <c r="P20" s="3" t="s">
        <v>102</v>
      </c>
      <c r="Q20" s="3" t="s">
        <v>81</v>
      </c>
      <c r="R20" s="3" t="s">
        <v>184</v>
      </c>
      <c r="S20" s="3" t="s">
        <v>103</v>
      </c>
      <c r="T20" s="3" t="s">
        <v>53</v>
      </c>
      <c r="U20" s="3" t="s">
        <v>138</v>
      </c>
      <c r="V20" s="3" t="s">
        <v>122</v>
      </c>
      <c r="W20" s="3" t="s">
        <v>123</v>
      </c>
      <c r="X20" s="3" t="s">
        <v>57</v>
      </c>
      <c r="Y20" s="3" t="s">
        <v>58</v>
      </c>
      <c r="Z20" s="3" t="s">
        <v>56</v>
      </c>
      <c r="AA20" s="3" t="s">
        <v>60</v>
      </c>
      <c r="AB20" s="3" t="s">
        <v>126</v>
      </c>
      <c r="AC20" s="3" t="s">
        <v>139</v>
      </c>
      <c r="AD20" s="3" t="s">
        <v>63</v>
      </c>
      <c r="AE20" s="3" t="s">
        <v>89</v>
      </c>
      <c r="AF20" s="3" t="s">
        <v>80</v>
      </c>
      <c r="AG20" s="3" t="s">
        <v>90</v>
      </c>
      <c r="AH20" s="3" t="s">
        <v>240</v>
      </c>
      <c r="AI20" s="8" t="s">
        <v>241</v>
      </c>
      <c r="AJ20" s="9" t="str">
        <f>HYPERLINK("https://drive.google.com/file/d/1-5yMEYualV4ZmMku7M8NIaO2tb-W10ym/view?usp=drivesdk","Shubham Sampat Jadhav_प्रमाणपत्र")</f>
        <v>Shubham Sampat Jadhav_प्रमाणपत्र</v>
      </c>
      <c r="AK20" s="3" t="s">
        <v>242</v>
      </c>
    </row>
    <row r="21" spans="1:37">
      <c r="A21" s="5">
        <v>44205.817922430557</v>
      </c>
      <c r="B21" s="6" t="s">
        <v>243</v>
      </c>
      <c r="C21" s="7">
        <v>26</v>
      </c>
      <c r="D21" s="6" t="s">
        <v>244</v>
      </c>
      <c r="E21" s="6" t="s">
        <v>245</v>
      </c>
      <c r="F21" s="6" t="s">
        <v>246</v>
      </c>
      <c r="G21" s="6" t="s">
        <v>135</v>
      </c>
      <c r="H21" s="6" t="s">
        <v>150</v>
      </c>
      <c r="I21" s="6">
        <v>2025</v>
      </c>
      <c r="J21" s="3" t="s">
        <v>117</v>
      </c>
      <c r="K21" s="3" t="s">
        <v>44</v>
      </c>
      <c r="L21" s="3" t="s">
        <v>45</v>
      </c>
      <c r="M21" s="3" t="s">
        <v>78</v>
      </c>
      <c r="N21" s="3" t="s">
        <v>137</v>
      </c>
      <c r="O21" s="3" t="s">
        <v>79</v>
      </c>
      <c r="P21" s="3" t="s">
        <v>102</v>
      </c>
      <c r="Q21" s="3" t="s">
        <v>59</v>
      </c>
      <c r="R21" s="3" t="s">
        <v>51</v>
      </c>
      <c r="S21" s="3" t="s">
        <v>152</v>
      </c>
      <c r="T21" s="3" t="s">
        <v>53</v>
      </c>
      <c r="U21" s="3" t="s">
        <v>54</v>
      </c>
      <c r="V21" s="3" t="s">
        <v>122</v>
      </c>
      <c r="W21" s="3" t="s">
        <v>123</v>
      </c>
      <c r="X21" s="3" t="s">
        <v>175</v>
      </c>
      <c r="Y21" s="3" t="s">
        <v>86</v>
      </c>
      <c r="Z21" s="3" t="s">
        <v>56</v>
      </c>
      <c r="AA21" s="3" t="s">
        <v>105</v>
      </c>
      <c r="AB21" s="3" t="s">
        <v>126</v>
      </c>
      <c r="AC21" s="3" t="s">
        <v>62</v>
      </c>
      <c r="AD21" s="3" t="s">
        <v>127</v>
      </c>
      <c r="AE21" s="3" t="s">
        <v>64</v>
      </c>
      <c r="AF21" s="3" t="s">
        <v>141</v>
      </c>
      <c r="AG21" s="3" t="s">
        <v>90</v>
      </c>
      <c r="AH21" s="3" t="s">
        <v>247</v>
      </c>
      <c r="AI21" s="8" t="s">
        <v>248</v>
      </c>
      <c r="AJ21" s="9" t="str">
        <f>HYPERLINK("https://drive.google.com/file/d/1OK0t68XS2EFdIpvjY6BF_l4hRCD5Qn0I/view?usp=drivesdk","Abhala sanika_प्रमाणपत्र")</f>
        <v>Abhala sanika_प्रमाणपत्र</v>
      </c>
      <c r="AK21" s="3" t="s">
        <v>249</v>
      </c>
    </row>
    <row r="22" spans="1:37">
      <c r="A22" s="5">
        <v>44206.644405868057</v>
      </c>
      <c r="B22" s="6" t="s">
        <v>250</v>
      </c>
      <c r="C22" s="7">
        <v>24</v>
      </c>
      <c r="D22" s="6" t="s">
        <v>251</v>
      </c>
      <c r="E22" s="6" t="s">
        <v>252</v>
      </c>
      <c r="F22" s="6" t="s">
        <v>253</v>
      </c>
      <c r="G22" s="6" t="s">
        <v>135</v>
      </c>
      <c r="H22" s="6" t="s">
        <v>42</v>
      </c>
      <c r="I22" s="6">
        <v>2025</v>
      </c>
      <c r="J22" s="3" t="s">
        <v>117</v>
      </c>
      <c r="K22" s="3" t="s">
        <v>44</v>
      </c>
      <c r="L22" s="3" t="s">
        <v>45</v>
      </c>
      <c r="M22" s="3" t="s">
        <v>136</v>
      </c>
      <c r="N22" s="3" t="s">
        <v>101</v>
      </c>
      <c r="O22" s="3" t="s">
        <v>79</v>
      </c>
      <c r="P22" s="3" t="s">
        <v>80</v>
      </c>
      <c r="Q22" s="3" t="s">
        <v>59</v>
      </c>
      <c r="R22" s="3" t="s">
        <v>82</v>
      </c>
      <c r="S22" s="3" t="s">
        <v>52</v>
      </c>
      <c r="T22" s="3" t="s">
        <v>53</v>
      </c>
      <c r="U22" s="3" t="s">
        <v>54</v>
      </c>
      <c r="V22" s="3" t="s">
        <v>122</v>
      </c>
      <c r="W22" s="3" t="s">
        <v>84</v>
      </c>
      <c r="X22" s="3" t="s">
        <v>124</v>
      </c>
      <c r="Y22" s="3" t="s">
        <v>56</v>
      </c>
      <c r="Z22" s="3" t="s">
        <v>59</v>
      </c>
      <c r="AA22" s="3" t="s">
        <v>125</v>
      </c>
      <c r="AB22" s="3" t="s">
        <v>106</v>
      </c>
      <c r="AC22" s="3" t="s">
        <v>62</v>
      </c>
      <c r="AD22" s="3" t="s">
        <v>86</v>
      </c>
      <c r="AE22" s="3" t="s">
        <v>64</v>
      </c>
      <c r="AF22" s="3" t="s">
        <v>141</v>
      </c>
      <c r="AG22" s="3" t="s">
        <v>109</v>
      </c>
      <c r="AH22" s="3" t="s">
        <v>254</v>
      </c>
      <c r="AI22" s="8" t="s">
        <v>255</v>
      </c>
      <c r="AJ22" s="9" t="str">
        <f>HYPERLINK("https://drive.google.com/file/d/1qgCheMm5YBx1HFrFVYKouB-WtaCIMIK-/view?usp=drivesdk","Nitin patole_प्रमाणपत्र")</f>
        <v>Nitin patole_प्रमाणपत्र</v>
      </c>
      <c r="AK22" s="3" t="s">
        <v>256</v>
      </c>
    </row>
    <row r="23" spans="1:37">
      <c r="A23" s="5">
        <v>44206.778900925929</v>
      </c>
      <c r="B23" s="6" t="s">
        <v>257</v>
      </c>
      <c r="C23" s="7">
        <v>26</v>
      </c>
      <c r="D23" s="6" t="s">
        <v>258</v>
      </c>
      <c r="E23" s="6" t="s">
        <v>259</v>
      </c>
      <c r="F23" s="6" t="s">
        <v>260</v>
      </c>
      <c r="G23" s="6" t="s">
        <v>135</v>
      </c>
      <c r="H23" s="6" t="s">
        <v>98</v>
      </c>
      <c r="I23" s="6">
        <v>2032</v>
      </c>
      <c r="J23" s="3" t="s">
        <v>117</v>
      </c>
      <c r="K23" s="3" t="s">
        <v>100</v>
      </c>
      <c r="L23" s="3" t="s">
        <v>45</v>
      </c>
      <c r="M23" s="3" t="s">
        <v>46</v>
      </c>
      <c r="N23" s="3" t="s">
        <v>137</v>
      </c>
      <c r="O23" s="3" t="s">
        <v>48</v>
      </c>
      <c r="P23" s="3" t="s">
        <v>102</v>
      </c>
      <c r="Q23" s="3" t="s">
        <v>183</v>
      </c>
      <c r="R23" s="3" t="s">
        <v>214</v>
      </c>
      <c r="S23" s="3" t="s">
        <v>52</v>
      </c>
      <c r="T23" s="3" t="s">
        <v>53</v>
      </c>
      <c r="U23" s="3" t="s">
        <v>54</v>
      </c>
      <c r="V23" s="3" t="s">
        <v>122</v>
      </c>
      <c r="W23" s="3" t="s">
        <v>185</v>
      </c>
      <c r="X23" s="3" t="s">
        <v>124</v>
      </c>
      <c r="Y23" s="3" t="s">
        <v>58</v>
      </c>
      <c r="Z23" s="3" t="s">
        <v>58</v>
      </c>
      <c r="AA23" s="3" t="s">
        <v>153</v>
      </c>
      <c r="AB23" s="3" t="s">
        <v>126</v>
      </c>
      <c r="AC23" s="3" t="s">
        <v>139</v>
      </c>
      <c r="AD23" s="3" t="s">
        <v>127</v>
      </c>
      <c r="AE23" s="3" t="s">
        <v>64</v>
      </c>
      <c r="AF23" s="3" t="s">
        <v>141</v>
      </c>
      <c r="AG23" s="3" t="s">
        <v>90</v>
      </c>
      <c r="AH23" s="3" t="s">
        <v>261</v>
      </c>
      <c r="AI23" s="8" t="s">
        <v>262</v>
      </c>
      <c r="AJ23" s="9" t="str">
        <f>HYPERLINK("https://drive.google.com/file/d/1qqv7wbmWX3NYL7IYrBTvA9IN-ZtMYNnT/view?usp=drivesdk","Sahil Dinkar satpute_प्रमाणपत्र")</f>
        <v>Sahil Dinkar satpute_प्रमाणपत्र</v>
      </c>
      <c r="AK23" s="3" t="s">
        <v>263</v>
      </c>
    </row>
    <row r="24" spans="1:37">
      <c r="A24" s="5">
        <v>44209.329939409727</v>
      </c>
      <c r="B24" s="6" t="s">
        <v>264</v>
      </c>
      <c r="C24" s="7">
        <v>28</v>
      </c>
      <c r="D24" s="6" t="s">
        <v>265</v>
      </c>
      <c r="E24" s="6" t="s">
        <v>266</v>
      </c>
      <c r="F24" s="6" t="s">
        <v>267</v>
      </c>
      <c r="G24" s="6" t="s">
        <v>41</v>
      </c>
      <c r="H24" s="6" t="s">
        <v>98</v>
      </c>
      <c r="I24" s="6">
        <v>2032</v>
      </c>
      <c r="J24" s="3" t="s">
        <v>117</v>
      </c>
      <c r="K24" s="3" t="s">
        <v>161</v>
      </c>
      <c r="L24" s="3" t="s">
        <v>45</v>
      </c>
      <c r="M24" s="3" t="s">
        <v>118</v>
      </c>
      <c r="N24" s="3" t="s">
        <v>137</v>
      </c>
      <c r="O24" s="3" t="s">
        <v>200</v>
      </c>
      <c r="P24" s="3" t="s">
        <v>49</v>
      </c>
      <c r="Q24" s="3" t="s">
        <v>50</v>
      </c>
      <c r="R24" s="3" t="s">
        <v>184</v>
      </c>
      <c r="T24" s="3" t="s">
        <v>53</v>
      </c>
      <c r="U24" s="3" t="s">
        <v>138</v>
      </c>
      <c r="V24" s="3" t="s">
        <v>122</v>
      </c>
      <c r="W24" s="3" t="s">
        <v>123</v>
      </c>
      <c r="X24" s="3" t="s">
        <v>124</v>
      </c>
      <c r="Y24" s="3" t="s">
        <v>86</v>
      </c>
      <c r="Z24" s="3" t="s">
        <v>58</v>
      </c>
      <c r="AA24" s="3" t="s">
        <v>60</v>
      </c>
      <c r="AB24" s="3" t="s">
        <v>126</v>
      </c>
      <c r="AC24" s="3" t="s">
        <v>154</v>
      </c>
      <c r="AD24" s="3" t="s">
        <v>86</v>
      </c>
      <c r="AE24" s="3" t="s">
        <v>89</v>
      </c>
      <c r="AF24" s="3" t="s">
        <v>108</v>
      </c>
      <c r="AG24" s="3" t="s">
        <v>90</v>
      </c>
      <c r="AH24" s="3" t="s">
        <v>268</v>
      </c>
      <c r="AI24" s="8" t="s">
        <v>269</v>
      </c>
      <c r="AJ24" s="9" t="str">
        <f>HYPERLINK("https://drive.google.com/file/d/1rH5BbzctsDidlxVp6ZOV3hfnoEIySdwi/view?usp=drivesdk","Mayuri siddharth malvar_प्रमाणपत्र")</f>
        <v>Mayuri siddharth malvar_प्रमाणपत्र</v>
      </c>
      <c r="AK24" s="3" t="s">
        <v>270</v>
      </c>
    </row>
    <row r="25" spans="1:37">
      <c r="A25" s="5">
        <v>44209.349328668977</v>
      </c>
      <c r="B25" s="6" t="s">
        <v>271</v>
      </c>
      <c r="C25" s="7">
        <v>26</v>
      </c>
      <c r="D25" s="6" t="s">
        <v>272</v>
      </c>
      <c r="E25" s="6" t="s">
        <v>273</v>
      </c>
      <c r="F25" s="6" t="s">
        <v>274</v>
      </c>
      <c r="G25" s="6" t="s">
        <v>135</v>
      </c>
      <c r="H25" s="6" t="s">
        <v>42</v>
      </c>
      <c r="I25" s="6">
        <v>2032</v>
      </c>
      <c r="J25" s="3" t="s">
        <v>75</v>
      </c>
      <c r="K25" s="3" t="s">
        <v>100</v>
      </c>
      <c r="L25" s="3" t="s">
        <v>45</v>
      </c>
      <c r="M25" s="3" t="s">
        <v>78</v>
      </c>
      <c r="N25" s="3" t="s">
        <v>137</v>
      </c>
      <c r="O25" s="3" t="s">
        <v>79</v>
      </c>
      <c r="P25" s="3" t="s">
        <v>141</v>
      </c>
      <c r="Q25" s="3" t="s">
        <v>81</v>
      </c>
      <c r="R25" s="3" t="s">
        <v>82</v>
      </c>
      <c r="S25" s="3" t="s">
        <v>120</v>
      </c>
      <c r="T25" s="3" t="s">
        <v>83</v>
      </c>
      <c r="U25" s="3" t="s">
        <v>54</v>
      </c>
      <c r="V25" s="3" t="s">
        <v>122</v>
      </c>
      <c r="W25" s="3" t="s">
        <v>123</v>
      </c>
      <c r="X25" s="3" t="s">
        <v>124</v>
      </c>
      <c r="Y25" s="3" t="s">
        <v>56</v>
      </c>
      <c r="Z25" s="3" t="s">
        <v>56</v>
      </c>
      <c r="AA25" s="3" t="s">
        <v>153</v>
      </c>
      <c r="AB25" s="3" t="s">
        <v>126</v>
      </c>
      <c r="AC25" s="3" t="s">
        <v>88</v>
      </c>
      <c r="AD25" s="3" t="s">
        <v>63</v>
      </c>
      <c r="AE25" s="3" t="s">
        <v>89</v>
      </c>
      <c r="AF25" s="3" t="s">
        <v>65</v>
      </c>
      <c r="AG25" s="3" t="s">
        <v>90</v>
      </c>
      <c r="AH25" s="3" t="s">
        <v>275</v>
      </c>
      <c r="AI25" s="8" t="s">
        <v>276</v>
      </c>
      <c r="AJ25" s="9" t="str">
        <f>HYPERLINK("https://drive.google.com/file/d/1q1tnltlml8EbdnnGDPX-65cbvxEZfoi0/view?usp=drivesdk","Pranita Balu Rupnar_प्रमाणपत्र")</f>
        <v>Pranita Balu Rupnar_प्रमाणपत्र</v>
      </c>
      <c r="AK25" s="3" t="s">
        <v>277</v>
      </c>
    </row>
    <row r="26" spans="1:37">
      <c r="A26" s="5">
        <v>44209.55480114583</v>
      </c>
      <c r="B26" s="6" t="s">
        <v>278</v>
      </c>
      <c r="C26" s="7">
        <v>20</v>
      </c>
      <c r="D26" s="6" t="s">
        <v>279</v>
      </c>
      <c r="E26" s="6" t="s">
        <v>280</v>
      </c>
      <c r="F26" s="6" t="s">
        <v>260</v>
      </c>
      <c r="G26" s="6" t="s">
        <v>149</v>
      </c>
      <c r="H26" s="6" t="s">
        <v>98</v>
      </c>
      <c r="I26" s="6">
        <v>2027</v>
      </c>
      <c r="J26" s="3" t="s">
        <v>99</v>
      </c>
      <c r="K26" s="3" t="s">
        <v>44</v>
      </c>
      <c r="L26" s="3" t="s">
        <v>77</v>
      </c>
      <c r="M26" s="3" t="s">
        <v>46</v>
      </c>
      <c r="N26" s="3" t="s">
        <v>119</v>
      </c>
      <c r="O26" s="3" t="s">
        <v>79</v>
      </c>
      <c r="P26" s="3" t="s">
        <v>49</v>
      </c>
      <c r="Q26" s="3" t="s">
        <v>81</v>
      </c>
      <c r="R26" s="3" t="s">
        <v>82</v>
      </c>
      <c r="S26" s="3" t="s">
        <v>52</v>
      </c>
      <c r="T26" s="3" t="s">
        <v>281</v>
      </c>
      <c r="U26" s="3" t="s">
        <v>54</v>
      </c>
      <c r="V26" s="3" t="s">
        <v>122</v>
      </c>
      <c r="W26" s="3" t="s">
        <v>123</v>
      </c>
      <c r="X26" s="3" t="s">
        <v>57</v>
      </c>
      <c r="Y26" s="3" t="s">
        <v>63</v>
      </c>
      <c r="Z26" s="3" t="s">
        <v>58</v>
      </c>
      <c r="AA26" s="3" t="s">
        <v>153</v>
      </c>
      <c r="AB26" s="3" t="s">
        <v>61</v>
      </c>
      <c r="AC26" s="3" t="s">
        <v>88</v>
      </c>
      <c r="AD26" s="3" t="s">
        <v>86</v>
      </c>
      <c r="AE26" s="3" t="s">
        <v>64</v>
      </c>
      <c r="AF26" s="3" t="s">
        <v>108</v>
      </c>
      <c r="AG26" s="3" t="s">
        <v>109</v>
      </c>
      <c r="AH26" s="3" t="s">
        <v>282</v>
      </c>
      <c r="AI26" s="8" t="s">
        <v>283</v>
      </c>
      <c r="AJ26" s="9" t="str">
        <f>HYPERLINK("https://drive.google.com/file/d/1k3awEKy__UGJsibrqWpO1gMDbfZllFc8/view?usp=drivesdk","Sakshi Rajendra Mahale_प्रमाणपत्र")</f>
        <v>Sakshi Rajendra Mahale_प्रमाणपत्र</v>
      </c>
      <c r="AK26" s="3" t="s">
        <v>284</v>
      </c>
    </row>
    <row r="27" spans="1:37">
      <c r="A27" s="5">
        <v>44211.541702800925</v>
      </c>
      <c r="B27" s="6" t="s">
        <v>285</v>
      </c>
      <c r="C27" s="7">
        <v>22</v>
      </c>
      <c r="D27" s="6" t="s">
        <v>286</v>
      </c>
      <c r="E27" s="6" t="s">
        <v>287</v>
      </c>
      <c r="F27" s="6" t="s">
        <v>148</v>
      </c>
      <c r="G27" s="6" t="s">
        <v>41</v>
      </c>
      <c r="H27" s="6" t="s">
        <v>42</v>
      </c>
      <c r="I27" s="6">
        <v>2032</v>
      </c>
      <c r="J27" s="3" t="s">
        <v>117</v>
      </c>
      <c r="K27" s="3" t="s">
        <v>44</v>
      </c>
      <c r="L27" s="3" t="s">
        <v>288</v>
      </c>
      <c r="M27" s="3" t="s">
        <v>136</v>
      </c>
      <c r="N27" s="3" t="s">
        <v>101</v>
      </c>
      <c r="O27" s="3" t="s">
        <v>48</v>
      </c>
      <c r="P27" s="3" t="s">
        <v>141</v>
      </c>
      <c r="Q27" s="3" t="s">
        <v>59</v>
      </c>
      <c r="R27" s="3" t="s">
        <v>51</v>
      </c>
      <c r="S27" s="3" t="s">
        <v>103</v>
      </c>
      <c r="T27" s="3" t="s">
        <v>289</v>
      </c>
      <c r="U27" s="3" t="s">
        <v>54</v>
      </c>
      <c r="V27" s="3" t="s">
        <v>122</v>
      </c>
      <c r="W27" s="3" t="s">
        <v>56</v>
      </c>
      <c r="X27" s="3" t="s">
        <v>124</v>
      </c>
      <c r="Y27" s="3" t="s">
        <v>56</v>
      </c>
      <c r="Z27" s="3" t="s">
        <v>58</v>
      </c>
      <c r="AA27" s="3" t="s">
        <v>105</v>
      </c>
      <c r="AB27" s="3" t="s">
        <v>126</v>
      </c>
      <c r="AC27" s="3" t="s">
        <v>62</v>
      </c>
      <c r="AD27" s="3" t="s">
        <v>86</v>
      </c>
      <c r="AE27" s="3" t="s">
        <v>290</v>
      </c>
      <c r="AF27" s="3" t="s">
        <v>65</v>
      </c>
      <c r="AG27" s="3" t="s">
        <v>66</v>
      </c>
      <c r="AH27" s="3" t="s">
        <v>291</v>
      </c>
      <c r="AI27" s="8" t="s">
        <v>292</v>
      </c>
      <c r="AJ27" s="9" t="str">
        <f>HYPERLINK("https://drive.google.com/file/d/1ElzXrIEXI2oOqY-ARIaBvqxsudHTTTj_/view?usp=drivesdk","Ram Bibhishan Ranjankar_प्रमाणपत्र")</f>
        <v>Ram Bibhishan Ranjankar_प्रमाणपत्र</v>
      </c>
      <c r="AK27" s="3" t="s">
        <v>293</v>
      </c>
    </row>
    <row r="28" spans="1:37">
      <c r="A28" s="5">
        <v>44211.557968900466</v>
      </c>
      <c r="B28" s="6" t="s">
        <v>294</v>
      </c>
      <c r="C28" s="7">
        <v>8</v>
      </c>
      <c r="D28" s="6" t="s">
        <v>295</v>
      </c>
      <c r="E28" s="6" t="s">
        <v>296</v>
      </c>
      <c r="F28" s="6" t="s">
        <v>148</v>
      </c>
      <c r="G28" s="6" t="s">
        <v>74</v>
      </c>
      <c r="H28" s="6" t="s">
        <v>42</v>
      </c>
      <c r="I28" s="6">
        <v>2032</v>
      </c>
      <c r="J28" s="3" t="s">
        <v>43</v>
      </c>
      <c r="K28" s="3" t="s">
        <v>100</v>
      </c>
      <c r="L28" s="3" t="s">
        <v>77</v>
      </c>
      <c r="M28" s="3" t="s">
        <v>118</v>
      </c>
      <c r="N28" s="3" t="s">
        <v>119</v>
      </c>
      <c r="O28" s="3" t="s">
        <v>200</v>
      </c>
      <c r="P28" s="3" t="s">
        <v>49</v>
      </c>
      <c r="Q28" s="3" t="s">
        <v>59</v>
      </c>
      <c r="R28" s="3" t="s">
        <v>51</v>
      </c>
      <c r="S28" s="3" t="s">
        <v>152</v>
      </c>
      <c r="T28" s="3" t="s">
        <v>83</v>
      </c>
      <c r="U28" s="3" t="s">
        <v>104</v>
      </c>
      <c r="V28" s="3" t="s">
        <v>55</v>
      </c>
      <c r="W28" s="3" t="s">
        <v>123</v>
      </c>
      <c r="X28" s="3" t="s">
        <v>57</v>
      </c>
      <c r="Y28" s="3" t="s">
        <v>56</v>
      </c>
      <c r="Z28" s="3" t="s">
        <v>59</v>
      </c>
      <c r="AA28" s="3" t="s">
        <v>105</v>
      </c>
      <c r="AB28" s="3" t="s">
        <v>106</v>
      </c>
      <c r="AC28" s="3" t="s">
        <v>88</v>
      </c>
      <c r="AD28" s="3" t="s">
        <v>63</v>
      </c>
      <c r="AE28" s="3" t="s">
        <v>290</v>
      </c>
      <c r="AF28" s="3" t="s">
        <v>108</v>
      </c>
      <c r="AG28" s="3" t="s">
        <v>66</v>
      </c>
      <c r="AH28" s="3" t="s">
        <v>297</v>
      </c>
      <c r="AI28" s="8" t="s">
        <v>298</v>
      </c>
      <c r="AJ28" s="9" t="str">
        <f>HYPERLINK("https://drive.google.com/file/d/12hdb2v72zEee1tsr34zHvsliHhP-IJrb/view?usp=drivesdk","Shantanu shrikrishna Chate_प्रमाणपत्र")</f>
        <v>Shantanu shrikrishna Chate_प्रमाणपत्र</v>
      </c>
      <c r="AK28" s="3" t="s">
        <v>299</v>
      </c>
    </row>
    <row r="29" spans="1:37">
      <c r="A29" s="5">
        <v>44211.578862916664</v>
      </c>
      <c r="B29" s="6" t="s">
        <v>300</v>
      </c>
      <c r="C29" s="7">
        <v>16</v>
      </c>
      <c r="D29" s="6" t="s">
        <v>301</v>
      </c>
      <c r="E29" s="6" t="s">
        <v>302</v>
      </c>
      <c r="F29" s="6" t="s">
        <v>148</v>
      </c>
      <c r="G29" s="6" t="s">
        <v>74</v>
      </c>
      <c r="H29" s="6" t="s">
        <v>98</v>
      </c>
      <c r="I29" s="6">
        <v>2025</v>
      </c>
      <c r="J29" s="3" t="s">
        <v>117</v>
      </c>
      <c r="K29" s="3" t="s">
        <v>44</v>
      </c>
      <c r="L29" s="3" t="s">
        <v>151</v>
      </c>
      <c r="M29" s="3" t="s">
        <v>78</v>
      </c>
      <c r="N29" s="3" t="s">
        <v>137</v>
      </c>
      <c r="O29" s="3" t="s">
        <v>200</v>
      </c>
      <c r="P29" s="3" t="s">
        <v>141</v>
      </c>
      <c r="Q29" s="3" t="s">
        <v>50</v>
      </c>
      <c r="R29" s="3" t="s">
        <v>82</v>
      </c>
      <c r="S29" s="3" t="s">
        <v>120</v>
      </c>
      <c r="U29" s="3" t="s">
        <v>104</v>
      </c>
      <c r="V29" s="3" t="s">
        <v>122</v>
      </c>
      <c r="W29" s="3" t="s">
        <v>123</v>
      </c>
      <c r="X29" s="3" t="s">
        <v>175</v>
      </c>
      <c r="Y29" s="3" t="s">
        <v>86</v>
      </c>
      <c r="Z29" s="3" t="s">
        <v>56</v>
      </c>
      <c r="AA29" s="3" t="s">
        <v>60</v>
      </c>
      <c r="AB29" s="3" t="s">
        <v>106</v>
      </c>
      <c r="AC29" s="3" t="s">
        <v>62</v>
      </c>
      <c r="AD29" s="3" t="s">
        <v>63</v>
      </c>
      <c r="AE29" s="3" t="s">
        <v>64</v>
      </c>
      <c r="AF29" s="3" t="s">
        <v>141</v>
      </c>
      <c r="AG29" s="3" t="s">
        <v>90</v>
      </c>
      <c r="AH29" s="3" t="s">
        <v>303</v>
      </c>
      <c r="AI29" s="8" t="s">
        <v>304</v>
      </c>
      <c r="AJ29" s="9" t="str">
        <f>HYPERLINK("https://drive.google.com/file/d/1iaaC6XXvmp_lpUf0nvODGzob1ZlMEj0u/view?usp=drivesdk","Namrata Rajendra Chole_प्रमाणपत्र")</f>
        <v>Namrata Rajendra Chole_प्रमाणपत्र</v>
      </c>
      <c r="AK29" s="3" t="s">
        <v>305</v>
      </c>
    </row>
    <row r="30" spans="1:37">
      <c r="A30" s="5">
        <v>44211.589705219907</v>
      </c>
      <c r="B30" s="6" t="s">
        <v>306</v>
      </c>
      <c r="C30" s="7">
        <v>24</v>
      </c>
      <c r="D30" s="6" t="s">
        <v>307</v>
      </c>
      <c r="E30" s="6" t="s">
        <v>308</v>
      </c>
      <c r="F30" s="6" t="s">
        <v>309</v>
      </c>
      <c r="G30" s="6" t="s">
        <v>41</v>
      </c>
      <c r="H30" s="6" t="s">
        <v>199</v>
      </c>
      <c r="I30" s="6">
        <v>2027</v>
      </c>
      <c r="J30" s="3" t="s">
        <v>99</v>
      </c>
      <c r="K30" s="3" t="s">
        <v>161</v>
      </c>
      <c r="L30" s="3" t="s">
        <v>45</v>
      </c>
      <c r="M30" s="3" t="s">
        <v>118</v>
      </c>
      <c r="N30" s="3" t="s">
        <v>119</v>
      </c>
      <c r="O30" s="3" t="s">
        <v>79</v>
      </c>
      <c r="P30" s="3" t="s">
        <v>141</v>
      </c>
      <c r="Q30" s="3" t="s">
        <v>59</v>
      </c>
      <c r="R30" s="3" t="s">
        <v>184</v>
      </c>
      <c r="S30" s="3" t="s">
        <v>120</v>
      </c>
      <c r="T30" s="3" t="s">
        <v>53</v>
      </c>
      <c r="U30" s="3" t="s">
        <v>54</v>
      </c>
      <c r="V30" s="3" t="s">
        <v>55</v>
      </c>
      <c r="W30" s="3" t="s">
        <v>185</v>
      </c>
      <c r="X30" s="3" t="s">
        <v>124</v>
      </c>
      <c r="Y30" s="3" t="s">
        <v>63</v>
      </c>
      <c r="Z30" s="3" t="s">
        <v>59</v>
      </c>
      <c r="AA30" s="3" t="s">
        <v>153</v>
      </c>
      <c r="AB30" s="3" t="s">
        <v>126</v>
      </c>
      <c r="AC30" s="3" t="s">
        <v>62</v>
      </c>
      <c r="AD30" s="3" t="s">
        <v>63</v>
      </c>
      <c r="AE30" s="3" t="s">
        <v>64</v>
      </c>
      <c r="AF30" s="3" t="s">
        <v>108</v>
      </c>
      <c r="AG30" s="3" t="s">
        <v>90</v>
      </c>
      <c r="AH30" s="3" t="s">
        <v>310</v>
      </c>
      <c r="AI30" s="8" t="s">
        <v>311</v>
      </c>
      <c r="AJ30" s="9" t="str">
        <f>HYPERLINK("https://drive.google.com/file/d/1fIZqk6EbVLIxVBXB_FlPHUeD0atWG0cr/view?usp=drivesdk","प्राजक्ता नवनाथ सोनवणे_प्रमाणपत्र")</f>
        <v>प्राजक्ता नवनाथ सोनवणे_प्रमाणपत्र</v>
      </c>
      <c r="AK30" s="3" t="s">
        <v>312</v>
      </c>
    </row>
    <row r="31" spans="1:37">
      <c r="A31" s="5">
        <v>44211.599266157413</v>
      </c>
      <c r="B31" s="6" t="s">
        <v>313</v>
      </c>
      <c r="C31" s="7">
        <v>18</v>
      </c>
      <c r="D31" s="6" t="s">
        <v>314</v>
      </c>
      <c r="E31" s="6" t="s">
        <v>315</v>
      </c>
      <c r="F31" s="6" t="s">
        <v>148</v>
      </c>
      <c r="G31" s="6" t="s">
        <v>149</v>
      </c>
      <c r="H31" s="6" t="s">
        <v>150</v>
      </c>
      <c r="I31" s="6">
        <v>2025</v>
      </c>
      <c r="J31" s="3" t="s">
        <v>117</v>
      </c>
      <c r="K31" s="3" t="s">
        <v>161</v>
      </c>
      <c r="L31" s="3" t="s">
        <v>45</v>
      </c>
      <c r="M31" s="3" t="s">
        <v>46</v>
      </c>
      <c r="N31" s="3" t="s">
        <v>137</v>
      </c>
      <c r="O31" s="3" t="s">
        <v>79</v>
      </c>
      <c r="P31" s="3" t="s">
        <v>80</v>
      </c>
      <c r="Q31" s="3" t="s">
        <v>81</v>
      </c>
      <c r="R31" s="3" t="s">
        <v>82</v>
      </c>
      <c r="S31" s="3" t="s">
        <v>120</v>
      </c>
      <c r="T31" s="3" t="s">
        <v>83</v>
      </c>
      <c r="U31" s="3" t="s">
        <v>104</v>
      </c>
      <c r="V31" s="3" t="s">
        <v>122</v>
      </c>
      <c r="W31" s="3" t="s">
        <v>185</v>
      </c>
      <c r="X31" s="3" t="s">
        <v>124</v>
      </c>
      <c r="Y31" s="3" t="s">
        <v>86</v>
      </c>
      <c r="Z31" s="3" t="s">
        <v>58</v>
      </c>
      <c r="AA31" s="3" t="s">
        <v>105</v>
      </c>
      <c r="AB31" s="3" t="s">
        <v>106</v>
      </c>
      <c r="AC31" s="3" t="s">
        <v>88</v>
      </c>
      <c r="AD31" s="3" t="s">
        <v>86</v>
      </c>
      <c r="AE31" s="3" t="s">
        <v>290</v>
      </c>
      <c r="AF31" s="3" t="s">
        <v>80</v>
      </c>
      <c r="AG31" s="3" t="s">
        <v>90</v>
      </c>
      <c r="AH31" s="3" t="s">
        <v>316</v>
      </c>
      <c r="AI31" s="8" t="s">
        <v>317</v>
      </c>
      <c r="AJ31" s="9" t="str">
        <f>HYPERLINK("https://drive.google.com/file/d/1M5WJFQefyfkG7Gcnw5EBa6GvDcnEh40D/view?usp=drivesdk","Abhijeet digamber bhosale _प्रमाणपत्र")</f>
        <v>Abhijeet digamber bhosale _प्रमाणपत्र</v>
      </c>
      <c r="AK31" s="3" t="s">
        <v>318</v>
      </c>
    </row>
    <row r="32" spans="1:37">
      <c r="A32" s="5">
        <v>44211.615560277773</v>
      </c>
      <c r="B32" s="6" t="s">
        <v>319</v>
      </c>
      <c r="C32" s="7">
        <v>10</v>
      </c>
      <c r="D32" s="6" t="s">
        <v>320</v>
      </c>
      <c r="E32" s="6" t="s">
        <v>321</v>
      </c>
      <c r="F32" s="6" t="s">
        <v>148</v>
      </c>
      <c r="G32" s="6" t="s">
        <v>41</v>
      </c>
      <c r="H32" s="6" t="s">
        <v>150</v>
      </c>
      <c r="I32" s="6">
        <v>2025</v>
      </c>
      <c r="J32" s="3" t="s">
        <v>117</v>
      </c>
      <c r="K32" s="3" t="s">
        <v>161</v>
      </c>
      <c r="L32" s="3" t="s">
        <v>151</v>
      </c>
      <c r="M32" s="3" t="s">
        <v>118</v>
      </c>
      <c r="N32" s="3" t="s">
        <v>101</v>
      </c>
      <c r="O32" s="3" t="s">
        <v>48</v>
      </c>
      <c r="P32" s="3" t="s">
        <v>141</v>
      </c>
      <c r="Q32" s="3" t="s">
        <v>183</v>
      </c>
      <c r="R32" s="3" t="s">
        <v>82</v>
      </c>
      <c r="S32" s="3" t="s">
        <v>120</v>
      </c>
      <c r="T32" s="3" t="s">
        <v>53</v>
      </c>
      <c r="U32" s="3" t="s">
        <v>104</v>
      </c>
      <c r="V32" s="3" t="s">
        <v>49</v>
      </c>
      <c r="W32" s="3" t="s">
        <v>84</v>
      </c>
      <c r="X32" s="3" t="s">
        <v>175</v>
      </c>
      <c r="Y32" s="3" t="s">
        <v>63</v>
      </c>
      <c r="Z32" s="3" t="s">
        <v>56</v>
      </c>
      <c r="AA32" s="3" t="s">
        <v>125</v>
      </c>
      <c r="AB32" s="3" t="s">
        <v>87</v>
      </c>
      <c r="AC32" s="3" t="s">
        <v>62</v>
      </c>
      <c r="AD32" s="3" t="s">
        <v>127</v>
      </c>
      <c r="AE32" s="3" t="s">
        <v>107</v>
      </c>
      <c r="AF32" s="3" t="s">
        <v>80</v>
      </c>
      <c r="AG32" s="3" t="s">
        <v>90</v>
      </c>
      <c r="AH32" s="3" t="s">
        <v>322</v>
      </c>
      <c r="AI32" s="8" t="s">
        <v>323</v>
      </c>
      <c r="AJ32" s="9" t="str">
        <f>HYPERLINK("https://drive.google.com/file/d/199jGXqEkebnC2McTj2sf9qjsgjIMKV5n/view?usp=drivesdk","Shubhangi sukhdev kedar_प्रमाणपत्र")</f>
        <v>Shubhangi sukhdev kedar_प्रमाणपत्र</v>
      </c>
      <c r="AK32" s="3" t="s">
        <v>324</v>
      </c>
    </row>
    <row r="33" spans="1:37">
      <c r="A33" s="5">
        <v>44211.628570243054</v>
      </c>
      <c r="B33" s="6" t="s">
        <v>325</v>
      </c>
      <c r="C33" s="7">
        <v>16</v>
      </c>
      <c r="D33" s="6" t="s">
        <v>326</v>
      </c>
      <c r="E33" s="6" t="s">
        <v>327</v>
      </c>
      <c r="F33" s="6" t="s">
        <v>328</v>
      </c>
      <c r="G33" s="6" t="s">
        <v>207</v>
      </c>
      <c r="H33" s="6" t="s">
        <v>42</v>
      </c>
      <c r="I33" s="6">
        <v>2025</v>
      </c>
      <c r="J33" s="3" t="s">
        <v>117</v>
      </c>
      <c r="K33" s="3" t="s">
        <v>44</v>
      </c>
      <c r="L33" s="3" t="s">
        <v>45</v>
      </c>
      <c r="M33" s="3" t="s">
        <v>78</v>
      </c>
      <c r="N33" s="3" t="s">
        <v>101</v>
      </c>
      <c r="O33" s="3" t="s">
        <v>174</v>
      </c>
      <c r="P33" s="3" t="s">
        <v>141</v>
      </c>
      <c r="Q33" s="3" t="s">
        <v>50</v>
      </c>
      <c r="R33" s="3" t="s">
        <v>184</v>
      </c>
      <c r="S33" s="3" t="s">
        <v>52</v>
      </c>
      <c r="T33" s="3" t="s">
        <v>53</v>
      </c>
      <c r="U33" s="3" t="s">
        <v>138</v>
      </c>
      <c r="V33" s="3" t="s">
        <v>122</v>
      </c>
      <c r="W33" s="3" t="s">
        <v>185</v>
      </c>
      <c r="X33" s="3" t="s">
        <v>57</v>
      </c>
      <c r="Y33" s="3" t="s">
        <v>86</v>
      </c>
      <c r="Z33" s="3" t="s">
        <v>63</v>
      </c>
      <c r="AA33" s="3" t="s">
        <v>60</v>
      </c>
      <c r="AB33" s="3" t="s">
        <v>61</v>
      </c>
      <c r="AC33" s="3" t="s">
        <v>154</v>
      </c>
      <c r="AD33" s="3" t="s">
        <v>86</v>
      </c>
      <c r="AE33" s="3" t="s">
        <v>64</v>
      </c>
      <c r="AF33" s="3" t="s">
        <v>108</v>
      </c>
      <c r="AG33" s="3" t="s">
        <v>66</v>
      </c>
      <c r="AH33" s="3" t="s">
        <v>329</v>
      </c>
      <c r="AI33" s="8" t="s">
        <v>330</v>
      </c>
      <c r="AJ33" s="9" t="str">
        <f>HYPERLINK("https://drive.google.com/file/d/1n8R7OIU4hi62SccErAqBB5aQujLqURuQ/view?usp=drivesdk","Siddhi suresh wakchaure_प्रमाणपत्र")</f>
        <v>Siddhi suresh wakchaure_प्रमाणपत्र</v>
      </c>
      <c r="AK33" s="3" t="s">
        <v>331</v>
      </c>
    </row>
    <row r="34" spans="1:37">
      <c r="A34" s="5">
        <v>44211.629108402776</v>
      </c>
      <c r="B34" s="6" t="s">
        <v>332</v>
      </c>
      <c r="C34" s="7">
        <v>24</v>
      </c>
      <c r="D34" s="6" t="s">
        <v>333</v>
      </c>
      <c r="E34" s="6" t="s">
        <v>334</v>
      </c>
      <c r="F34" s="6" t="s">
        <v>335</v>
      </c>
      <c r="G34" s="6" t="s">
        <v>207</v>
      </c>
      <c r="H34" s="6" t="s">
        <v>150</v>
      </c>
      <c r="I34" s="6">
        <v>2025</v>
      </c>
      <c r="J34" s="3" t="s">
        <v>117</v>
      </c>
      <c r="K34" s="3" t="s">
        <v>161</v>
      </c>
      <c r="L34" s="3" t="s">
        <v>288</v>
      </c>
      <c r="M34" s="3" t="s">
        <v>78</v>
      </c>
      <c r="N34" s="3" t="s">
        <v>137</v>
      </c>
      <c r="O34" s="3" t="s">
        <v>79</v>
      </c>
      <c r="P34" s="3" t="s">
        <v>102</v>
      </c>
      <c r="Q34" s="3" t="s">
        <v>50</v>
      </c>
      <c r="R34" s="3" t="s">
        <v>184</v>
      </c>
      <c r="S34" s="3" t="s">
        <v>152</v>
      </c>
      <c r="T34" s="3" t="s">
        <v>53</v>
      </c>
      <c r="U34" s="3" t="s">
        <v>121</v>
      </c>
      <c r="V34" s="3" t="s">
        <v>122</v>
      </c>
      <c r="W34" s="3" t="s">
        <v>84</v>
      </c>
      <c r="X34" s="3" t="s">
        <v>124</v>
      </c>
      <c r="Y34" s="3" t="s">
        <v>58</v>
      </c>
      <c r="Z34" s="3" t="s">
        <v>56</v>
      </c>
      <c r="AA34" s="3" t="s">
        <v>125</v>
      </c>
      <c r="AB34" s="3" t="s">
        <v>126</v>
      </c>
      <c r="AC34" s="3" t="s">
        <v>88</v>
      </c>
      <c r="AD34" s="3" t="s">
        <v>127</v>
      </c>
      <c r="AE34" s="3" t="s">
        <v>64</v>
      </c>
      <c r="AF34" s="3" t="s">
        <v>65</v>
      </c>
      <c r="AG34" s="3" t="s">
        <v>90</v>
      </c>
      <c r="AH34" s="3" t="s">
        <v>336</v>
      </c>
      <c r="AI34" s="8" t="s">
        <v>337</v>
      </c>
      <c r="AJ34" s="9" t="str">
        <f>HYPERLINK("https://drive.google.com/file/d/1gBvOsrR8JT3zK-lzm_9Nn48RBEnRoFXC/view?usp=drivesdk","Lokesh Gaikwad _प्रमाणपत्र")</f>
        <v>Lokesh Gaikwad _प्रमाणपत्र</v>
      </c>
      <c r="AK34" s="3" t="s">
        <v>338</v>
      </c>
    </row>
    <row r="35" spans="1:37">
      <c r="A35" s="5">
        <v>44211.641906319448</v>
      </c>
      <c r="B35" s="6" t="s">
        <v>339</v>
      </c>
      <c r="C35" s="7">
        <v>26</v>
      </c>
      <c r="D35" s="6" t="s">
        <v>340</v>
      </c>
      <c r="E35" s="6" t="s">
        <v>341</v>
      </c>
      <c r="F35" s="6" t="s">
        <v>342</v>
      </c>
      <c r="G35" s="6" t="s">
        <v>135</v>
      </c>
      <c r="H35" s="6" t="s">
        <v>98</v>
      </c>
      <c r="I35" s="6">
        <v>2035</v>
      </c>
      <c r="J35" s="3" t="s">
        <v>117</v>
      </c>
      <c r="K35" s="3" t="s">
        <v>44</v>
      </c>
      <c r="L35" s="3" t="s">
        <v>45</v>
      </c>
      <c r="M35" s="3" t="s">
        <v>118</v>
      </c>
      <c r="N35" s="3" t="s">
        <v>101</v>
      </c>
      <c r="O35" s="3" t="s">
        <v>79</v>
      </c>
      <c r="P35" s="3" t="s">
        <v>102</v>
      </c>
      <c r="Q35" s="3" t="s">
        <v>59</v>
      </c>
      <c r="R35" s="3" t="s">
        <v>184</v>
      </c>
      <c r="S35" s="3" t="s">
        <v>120</v>
      </c>
      <c r="T35" s="3" t="s">
        <v>53</v>
      </c>
      <c r="U35" s="3" t="s">
        <v>54</v>
      </c>
      <c r="V35" s="3" t="s">
        <v>80</v>
      </c>
      <c r="W35" s="3" t="s">
        <v>123</v>
      </c>
      <c r="X35" s="3" t="s">
        <v>124</v>
      </c>
      <c r="Y35" s="3" t="s">
        <v>56</v>
      </c>
      <c r="Z35" s="3" t="s">
        <v>59</v>
      </c>
      <c r="AA35" s="3" t="s">
        <v>105</v>
      </c>
      <c r="AB35" s="3" t="s">
        <v>126</v>
      </c>
      <c r="AC35" s="3" t="s">
        <v>154</v>
      </c>
      <c r="AD35" s="3" t="s">
        <v>86</v>
      </c>
      <c r="AE35" s="3" t="s">
        <v>89</v>
      </c>
      <c r="AF35" s="3" t="s">
        <v>65</v>
      </c>
      <c r="AG35" s="3" t="s">
        <v>109</v>
      </c>
      <c r="AH35" s="3" t="s">
        <v>343</v>
      </c>
      <c r="AI35" s="8" t="s">
        <v>344</v>
      </c>
      <c r="AJ35" s="9" t="str">
        <f>HYPERLINK("https://drive.google.com/file/d/16mkbyX3lJV-EeTb6S72RpdS9yyHHGVyL/view?usp=drivesdk","मैत्री नरेंद्र लांजेवार_प्रमाणपत्र")</f>
        <v>मैत्री नरेंद्र लांजेवार_प्रमाणपत्र</v>
      </c>
      <c r="AK35" s="3" t="s">
        <v>345</v>
      </c>
    </row>
    <row r="36" spans="1:37">
      <c r="A36" s="5">
        <v>44211.740774039354</v>
      </c>
      <c r="B36" s="6" t="s">
        <v>346</v>
      </c>
      <c r="C36" s="7">
        <v>16</v>
      </c>
      <c r="D36" s="6" t="s">
        <v>347</v>
      </c>
      <c r="E36" s="6" t="s">
        <v>348</v>
      </c>
      <c r="F36" s="6" t="s">
        <v>349</v>
      </c>
      <c r="G36" s="6" t="s">
        <v>41</v>
      </c>
      <c r="H36" s="6" t="s">
        <v>42</v>
      </c>
      <c r="I36" s="6">
        <v>2025</v>
      </c>
      <c r="J36" s="3" t="s">
        <v>117</v>
      </c>
      <c r="K36" s="3" t="s">
        <v>161</v>
      </c>
      <c r="L36" s="3" t="s">
        <v>151</v>
      </c>
      <c r="M36" s="3" t="s">
        <v>118</v>
      </c>
      <c r="N36" s="3" t="s">
        <v>137</v>
      </c>
      <c r="O36" s="3" t="s">
        <v>79</v>
      </c>
      <c r="P36" s="3" t="s">
        <v>141</v>
      </c>
      <c r="Q36" s="3" t="s">
        <v>59</v>
      </c>
      <c r="R36" s="3" t="s">
        <v>82</v>
      </c>
      <c r="S36" s="3" t="s">
        <v>120</v>
      </c>
      <c r="T36" s="3" t="s">
        <v>83</v>
      </c>
      <c r="U36" s="3" t="s">
        <v>138</v>
      </c>
      <c r="V36" s="3" t="s">
        <v>49</v>
      </c>
      <c r="W36" s="3" t="s">
        <v>84</v>
      </c>
      <c r="X36" s="3" t="s">
        <v>85</v>
      </c>
      <c r="Y36" s="3" t="s">
        <v>58</v>
      </c>
      <c r="Z36" s="3" t="s">
        <v>63</v>
      </c>
      <c r="AA36" s="3" t="s">
        <v>60</v>
      </c>
      <c r="AB36" s="3" t="s">
        <v>126</v>
      </c>
      <c r="AC36" s="3" t="s">
        <v>62</v>
      </c>
      <c r="AD36" s="3" t="s">
        <v>127</v>
      </c>
      <c r="AE36" s="3" t="s">
        <v>64</v>
      </c>
      <c r="AF36" s="3" t="s">
        <v>108</v>
      </c>
      <c r="AG36" s="3" t="s">
        <v>90</v>
      </c>
      <c r="AH36" s="3" t="s">
        <v>350</v>
      </c>
      <c r="AI36" s="8" t="s">
        <v>351</v>
      </c>
      <c r="AJ36" s="9" t="str">
        <f>HYPERLINK("https://drive.google.com/file/d/1ue6RDAI4vvABtUnND1NDF2QDWnxTrWTg/view?usp=drivesdk","अभिषेक स्वामी_प्रमाणपत्र")</f>
        <v>अभिषेक स्वामी_प्रमाणपत्र</v>
      </c>
      <c r="AK36" s="3" t="s">
        <v>352</v>
      </c>
    </row>
    <row r="37" spans="1:37">
      <c r="A37" s="5">
        <v>44211.798266412035</v>
      </c>
      <c r="B37" s="6" t="s">
        <v>353</v>
      </c>
      <c r="C37" s="7">
        <v>10</v>
      </c>
      <c r="D37" s="6" t="s">
        <v>354</v>
      </c>
      <c r="E37" s="6" t="s">
        <v>355</v>
      </c>
      <c r="F37" s="6" t="s">
        <v>356</v>
      </c>
      <c r="G37" s="6" t="s">
        <v>41</v>
      </c>
      <c r="H37" s="6" t="s">
        <v>150</v>
      </c>
      <c r="I37" s="6">
        <v>2025</v>
      </c>
      <c r="J37" s="3" t="s">
        <v>75</v>
      </c>
      <c r="K37" s="3" t="s">
        <v>44</v>
      </c>
      <c r="L37" s="3" t="s">
        <v>45</v>
      </c>
      <c r="M37" s="3" t="s">
        <v>118</v>
      </c>
      <c r="N37" s="3" t="s">
        <v>47</v>
      </c>
      <c r="O37" s="3" t="s">
        <v>200</v>
      </c>
      <c r="P37" s="3" t="s">
        <v>141</v>
      </c>
      <c r="Q37" s="3" t="s">
        <v>183</v>
      </c>
      <c r="R37" s="3" t="s">
        <v>82</v>
      </c>
      <c r="S37" s="3" t="s">
        <v>120</v>
      </c>
      <c r="T37" s="3" t="s">
        <v>83</v>
      </c>
      <c r="U37" s="3" t="s">
        <v>104</v>
      </c>
      <c r="V37" s="3" t="s">
        <v>122</v>
      </c>
      <c r="W37" s="3" t="s">
        <v>123</v>
      </c>
      <c r="X37" s="3" t="s">
        <v>85</v>
      </c>
      <c r="Y37" s="3" t="s">
        <v>86</v>
      </c>
      <c r="Z37" s="3" t="s">
        <v>58</v>
      </c>
      <c r="AA37" s="3" t="s">
        <v>153</v>
      </c>
      <c r="AB37" s="3" t="s">
        <v>106</v>
      </c>
      <c r="AC37" s="3" t="s">
        <v>62</v>
      </c>
      <c r="AD37" s="3" t="s">
        <v>140</v>
      </c>
      <c r="AE37" s="3" t="s">
        <v>89</v>
      </c>
      <c r="AF37" s="3" t="s">
        <v>141</v>
      </c>
      <c r="AG37" s="3" t="s">
        <v>90</v>
      </c>
      <c r="AH37" s="3" t="s">
        <v>357</v>
      </c>
      <c r="AI37" s="8" t="s">
        <v>358</v>
      </c>
      <c r="AJ37" s="9" t="str">
        <f>HYPERLINK("https://drive.google.com/file/d/1YK7h3wjQn_wOnNPSpcs_10DE0qZZzC36/view?usp=drivesdk","Radhika sagar Tambekar_प्रमाणपत्र")</f>
        <v>Radhika sagar Tambekar_प्रमाणपत्र</v>
      </c>
      <c r="AK37" s="3" t="s">
        <v>359</v>
      </c>
    </row>
    <row r="38" spans="1:37">
      <c r="A38" s="5">
        <v>44211.861687233795</v>
      </c>
      <c r="B38" s="6" t="s">
        <v>360</v>
      </c>
      <c r="C38" s="7">
        <v>16</v>
      </c>
      <c r="D38" s="6" t="s">
        <v>361</v>
      </c>
      <c r="E38" s="6" t="s">
        <v>362</v>
      </c>
      <c r="F38" s="6" t="s">
        <v>356</v>
      </c>
      <c r="G38" s="6" t="s">
        <v>135</v>
      </c>
      <c r="H38" s="6" t="s">
        <v>42</v>
      </c>
      <c r="I38" s="6">
        <v>2025</v>
      </c>
      <c r="J38" s="3" t="s">
        <v>75</v>
      </c>
      <c r="K38" s="3" t="s">
        <v>100</v>
      </c>
      <c r="L38" s="3" t="s">
        <v>77</v>
      </c>
      <c r="M38" s="3" t="s">
        <v>118</v>
      </c>
      <c r="N38" s="3" t="s">
        <v>119</v>
      </c>
      <c r="O38" s="3" t="s">
        <v>79</v>
      </c>
      <c r="P38" s="3" t="s">
        <v>141</v>
      </c>
      <c r="Q38" s="3" t="s">
        <v>59</v>
      </c>
      <c r="R38" s="3" t="s">
        <v>82</v>
      </c>
      <c r="S38" s="3" t="s">
        <v>52</v>
      </c>
      <c r="T38" s="3" t="s">
        <v>281</v>
      </c>
      <c r="U38" s="3" t="s">
        <v>104</v>
      </c>
      <c r="V38" s="3" t="s">
        <v>80</v>
      </c>
      <c r="W38" s="3" t="s">
        <v>123</v>
      </c>
      <c r="X38" s="3" t="s">
        <v>124</v>
      </c>
      <c r="Y38" s="3" t="s">
        <v>56</v>
      </c>
      <c r="Z38" s="3" t="s">
        <v>59</v>
      </c>
      <c r="AA38" s="3" t="s">
        <v>153</v>
      </c>
      <c r="AB38" s="3" t="s">
        <v>126</v>
      </c>
      <c r="AC38" s="3" t="s">
        <v>139</v>
      </c>
      <c r="AD38" s="3" t="s">
        <v>86</v>
      </c>
      <c r="AE38" s="3" t="s">
        <v>290</v>
      </c>
      <c r="AF38" s="3" t="s">
        <v>108</v>
      </c>
      <c r="AG38" s="3" t="s">
        <v>90</v>
      </c>
      <c r="AH38" s="3" t="s">
        <v>363</v>
      </c>
      <c r="AI38" s="8" t="s">
        <v>364</v>
      </c>
      <c r="AJ38" s="9" t="str">
        <f>HYPERLINK("https://drive.google.com/file/d/1b_zDl_R_8ESwpauicSqNxgOL-VR58PEb/view?usp=drivesdk","Ranveer mansing pinjare_प्रमाणपत्र")</f>
        <v>Ranveer mansing pinjare_प्रमाणपत्र</v>
      </c>
      <c r="AK38" s="3" t="s">
        <v>365</v>
      </c>
    </row>
    <row r="39" spans="1:37">
      <c r="A39" s="5">
        <v>44211.910839988428</v>
      </c>
      <c r="B39" s="6" t="s">
        <v>366</v>
      </c>
      <c r="C39" s="7">
        <v>8</v>
      </c>
      <c r="D39" s="6" t="s">
        <v>367</v>
      </c>
      <c r="E39" s="6" t="s">
        <v>368</v>
      </c>
      <c r="F39" s="6" t="s">
        <v>369</v>
      </c>
      <c r="G39" s="6" t="s">
        <v>135</v>
      </c>
      <c r="H39" s="6" t="s">
        <v>150</v>
      </c>
      <c r="I39" s="6">
        <v>2025</v>
      </c>
      <c r="J39" s="3" t="s">
        <v>43</v>
      </c>
      <c r="K39" s="3" t="s">
        <v>161</v>
      </c>
      <c r="L39" s="3" t="s">
        <v>151</v>
      </c>
      <c r="M39" s="3" t="s">
        <v>136</v>
      </c>
      <c r="N39" s="3" t="s">
        <v>47</v>
      </c>
      <c r="O39" s="3" t="s">
        <v>48</v>
      </c>
      <c r="P39" s="3" t="s">
        <v>102</v>
      </c>
      <c r="Q39" s="3" t="s">
        <v>59</v>
      </c>
      <c r="R39" s="3" t="s">
        <v>214</v>
      </c>
      <c r="S39" s="3" t="s">
        <v>52</v>
      </c>
      <c r="T39" s="3" t="s">
        <v>83</v>
      </c>
      <c r="U39" s="3" t="s">
        <v>104</v>
      </c>
      <c r="V39" s="3" t="s">
        <v>55</v>
      </c>
      <c r="W39" s="3" t="s">
        <v>185</v>
      </c>
      <c r="X39" s="3" t="s">
        <v>175</v>
      </c>
      <c r="Y39" s="3" t="s">
        <v>63</v>
      </c>
      <c r="Z39" s="3" t="s">
        <v>63</v>
      </c>
      <c r="AA39" s="3" t="s">
        <v>125</v>
      </c>
      <c r="AB39" s="3" t="s">
        <v>106</v>
      </c>
      <c r="AC39" s="3" t="s">
        <v>139</v>
      </c>
      <c r="AD39" s="3" t="s">
        <v>63</v>
      </c>
      <c r="AE39" s="3" t="s">
        <v>64</v>
      </c>
      <c r="AF39" s="3" t="s">
        <v>80</v>
      </c>
      <c r="AG39" s="3" t="s">
        <v>370</v>
      </c>
      <c r="AH39" s="3" t="s">
        <v>371</v>
      </c>
      <c r="AI39" s="8" t="s">
        <v>372</v>
      </c>
      <c r="AJ39" s="9" t="str">
        <f>HYPERLINK("https://drive.google.com/file/d/1Hgw1m-4GuQrpqySgVBG2DfT7spxNLPpz/view?usp=drivesdk","pawan wagh op_प्रमाणपत्र")</f>
        <v>pawan wagh op_प्रमाणपत्र</v>
      </c>
      <c r="AK39" s="3" t="s">
        <v>373</v>
      </c>
    </row>
    <row r="40" spans="1:37">
      <c r="A40" s="5">
        <v>44212.366474039351</v>
      </c>
      <c r="B40" s="6" t="s">
        <v>374</v>
      </c>
      <c r="C40" s="7">
        <v>22</v>
      </c>
      <c r="D40" s="6" t="s">
        <v>375</v>
      </c>
      <c r="E40" s="6" t="s">
        <v>376</v>
      </c>
      <c r="F40" s="6" t="s">
        <v>148</v>
      </c>
      <c r="G40" s="6" t="s">
        <v>41</v>
      </c>
      <c r="H40" s="6" t="s">
        <v>42</v>
      </c>
      <c r="I40" s="6">
        <v>2025</v>
      </c>
      <c r="J40" s="3" t="s">
        <v>117</v>
      </c>
      <c r="K40" s="3" t="s">
        <v>44</v>
      </c>
      <c r="L40" s="3" t="s">
        <v>288</v>
      </c>
      <c r="M40" s="3" t="s">
        <v>46</v>
      </c>
      <c r="N40" s="3" t="s">
        <v>137</v>
      </c>
      <c r="O40" s="3" t="s">
        <v>79</v>
      </c>
      <c r="P40" s="3" t="s">
        <v>141</v>
      </c>
      <c r="Q40" s="3" t="s">
        <v>81</v>
      </c>
      <c r="R40" s="3" t="s">
        <v>82</v>
      </c>
      <c r="S40" s="3" t="s">
        <v>152</v>
      </c>
      <c r="T40" s="3" t="s">
        <v>53</v>
      </c>
      <c r="U40" s="3" t="s">
        <v>121</v>
      </c>
      <c r="V40" s="3" t="s">
        <v>49</v>
      </c>
      <c r="W40" s="3" t="s">
        <v>123</v>
      </c>
      <c r="X40" s="3" t="s">
        <v>124</v>
      </c>
      <c r="Y40" s="3" t="s">
        <v>86</v>
      </c>
      <c r="Z40" s="3" t="s">
        <v>59</v>
      </c>
      <c r="AA40" s="3" t="s">
        <v>153</v>
      </c>
      <c r="AB40" s="3" t="s">
        <v>126</v>
      </c>
      <c r="AC40" s="3" t="s">
        <v>88</v>
      </c>
      <c r="AD40" s="3" t="s">
        <v>86</v>
      </c>
      <c r="AE40" s="3" t="s">
        <v>64</v>
      </c>
      <c r="AF40" s="3" t="s">
        <v>80</v>
      </c>
      <c r="AG40" s="3" t="s">
        <v>90</v>
      </c>
      <c r="AH40" s="3" t="s">
        <v>377</v>
      </c>
      <c r="AI40" s="8" t="s">
        <v>378</v>
      </c>
      <c r="AJ40" s="9" t="str">
        <f>HYPERLINK("https://drive.google.com/file/d/14zfpE0pf4dRNBmYp57Rg_cgysHg5M2CQ/view?usp=drivesdk","  Ritesh  Ramesh  Choure_प्रमाणपत्र")</f>
        <v xml:space="preserve">  Ritesh  Ramesh  Choure_प्रमाणपत्र</v>
      </c>
      <c r="AK40" s="3" t="s">
        <v>379</v>
      </c>
    </row>
    <row r="41" spans="1:37">
      <c r="A41" s="5">
        <v>44212.548395196762</v>
      </c>
      <c r="B41" s="6" t="s">
        <v>380</v>
      </c>
      <c r="C41" s="7">
        <v>10</v>
      </c>
      <c r="D41" s="6" t="s">
        <v>381</v>
      </c>
      <c r="E41" s="6" t="s">
        <v>382</v>
      </c>
      <c r="F41" s="6" t="s">
        <v>148</v>
      </c>
      <c r="G41" s="6" t="s">
        <v>135</v>
      </c>
      <c r="H41" s="6" t="s">
        <v>150</v>
      </c>
      <c r="I41" s="6">
        <v>2025</v>
      </c>
      <c r="J41" s="3" t="s">
        <v>75</v>
      </c>
      <c r="K41" s="3" t="s">
        <v>76</v>
      </c>
      <c r="L41" s="3" t="s">
        <v>45</v>
      </c>
      <c r="M41" s="3" t="s">
        <v>78</v>
      </c>
      <c r="N41" s="3" t="s">
        <v>47</v>
      </c>
      <c r="O41" s="3" t="s">
        <v>48</v>
      </c>
      <c r="P41" s="3" t="s">
        <v>141</v>
      </c>
      <c r="Q41" s="3" t="s">
        <v>81</v>
      </c>
      <c r="R41" s="3" t="s">
        <v>82</v>
      </c>
      <c r="S41" s="3" t="s">
        <v>52</v>
      </c>
      <c r="T41" s="3" t="s">
        <v>53</v>
      </c>
      <c r="U41" s="3" t="s">
        <v>138</v>
      </c>
      <c r="V41" s="3" t="s">
        <v>80</v>
      </c>
      <c r="W41" s="3" t="s">
        <v>84</v>
      </c>
      <c r="X41" s="3" t="s">
        <v>124</v>
      </c>
      <c r="Y41" s="3" t="s">
        <v>63</v>
      </c>
      <c r="Z41" s="3" t="s">
        <v>59</v>
      </c>
      <c r="AA41" s="3" t="s">
        <v>60</v>
      </c>
      <c r="AB41" s="3" t="s">
        <v>87</v>
      </c>
      <c r="AC41" s="3" t="s">
        <v>62</v>
      </c>
      <c r="AD41" s="3" t="s">
        <v>140</v>
      </c>
      <c r="AE41" s="3" t="s">
        <v>107</v>
      </c>
      <c r="AF41" s="3" t="s">
        <v>80</v>
      </c>
      <c r="AG41" s="3" t="s">
        <v>90</v>
      </c>
      <c r="AH41" s="3" t="s">
        <v>383</v>
      </c>
      <c r="AI41" s="8" t="s">
        <v>384</v>
      </c>
      <c r="AJ41" s="9" t="str">
        <f>HYPERLINK("https://drive.google.com/file/d/1u6QIJF-bxppFi8Chlaw9b8d8mOB1yICN/view?usp=drivesdk","Dattatraya shahurao kulkarni_प्रमाणपत्र")</f>
        <v>Dattatraya shahurao kulkarni_प्रमाणपत्र</v>
      </c>
      <c r="AK41" s="3" t="s">
        <v>385</v>
      </c>
    </row>
    <row r="42" spans="1:37">
      <c r="A42" s="5">
        <v>44212.781384930553</v>
      </c>
      <c r="B42" s="6" t="s">
        <v>386</v>
      </c>
      <c r="C42" s="7">
        <v>22</v>
      </c>
      <c r="D42" s="6" t="s">
        <v>387</v>
      </c>
      <c r="E42" s="6" t="s">
        <v>388</v>
      </c>
      <c r="F42" s="6" t="s">
        <v>389</v>
      </c>
      <c r="G42" s="6" t="s">
        <v>135</v>
      </c>
      <c r="H42" s="6" t="s">
        <v>199</v>
      </c>
      <c r="I42" s="6">
        <v>2025</v>
      </c>
      <c r="J42" s="3" t="s">
        <v>117</v>
      </c>
      <c r="K42" s="3" t="s">
        <v>44</v>
      </c>
      <c r="L42" s="3" t="s">
        <v>45</v>
      </c>
      <c r="M42" s="3" t="s">
        <v>118</v>
      </c>
      <c r="N42" s="3" t="s">
        <v>119</v>
      </c>
      <c r="O42" s="3" t="s">
        <v>79</v>
      </c>
      <c r="P42" s="3" t="s">
        <v>102</v>
      </c>
      <c r="Q42" s="3" t="s">
        <v>183</v>
      </c>
      <c r="R42" s="3" t="s">
        <v>184</v>
      </c>
      <c r="S42" s="3" t="s">
        <v>120</v>
      </c>
      <c r="T42" s="3" t="s">
        <v>83</v>
      </c>
      <c r="U42" s="3" t="s">
        <v>138</v>
      </c>
      <c r="V42" s="3" t="s">
        <v>122</v>
      </c>
      <c r="W42" s="3" t="s">
        <v>123</v>
      </c>
      <c r="X42" s="3" t="s">
        <v>124</v>
      </c>
      <c r="Y42" s="3" t="s">
        <v>63</v>
      </c>
      <c r="Z42" s="3" t="s">
        <v>59</v>
      </c>
      <c r="AA42" s="3" t="s">
        <v>60</v>
      </c>
      <c r="AB42" s="3" t="s">
        <v>106</v>
      </c>
      <c r="AC42" s="3" t="s">
        <v>62</v>
      </c>
      <c r="AD42" s="3" t="s">
        <v>86</v>
      </c>
      <c r="AE42" s="3" t="s">
        <v>64</v>
      </c>
      <c r="AF42" s="3" t="s">
        <v>141</v>
      </c>
      <c r="AG42" s="3" t="s">
        <v>90</v>
      </c>
      <c r="AH42" s="3" t="s">
        <v>390</v>
      </c>
      <c r="AI42" s="8" t="s">
        <v>391</v>
      </c>
      <c r="AJ42" s="9" t="str">
        <f>HYPERLINK("https://drive.google.com/file/d/1_tTwBtOJS_q27QPRa5U_yiNKAI4GuBRM/view?usp=drivesdk","Sarthak Sambhaji Sangale_प्रमाणपत्र")</f>
        <v>Sarthak Sambhaji Sangale_प्रमाणपत्र</v>
      </c>
      <c r="AK42" s="3" t="s">
        <v>392</v>
      </c>
    </row>
    <row r="43" spans="1:37">
      <c r="A43" s="5">
        <v>44212.797170428239</v>
      </c>
      <c r="B43" s="6" t="s">
        <v>393</v>
      </c>
      <c r="C43" s="7">
        <v>22</v>
      </c>
      <c r="D43" s="6" t="s">
        <v>394</v>
      </c>
      <c r="E43" s="6" t="s">
        <v>395</v>
      </c>
      <c r="F43" s="6" t="s">
        <v>396</v>
      </c>
      <c r="G43" s="6" t="s">
        <v>135</v>
      </c>
      <c r="H43" s="6" t="s">
        <v>199</v>
      </c>
      <c r="I43" s="6">
        <v>2025</v>
      </c>
      <c r="J43" s="3" t="s">
        <v>117</v>
      </c>
      <c r="K43" s="3" t="s">
        <v>161</v>
      </c>
      <c r="L43" s="3" t="s">
        <v>45</v>
      </c>
      <c r="M43" s="3" t="s">
        <v>118</v>
      </c>
      <c r="N43" s="3" t="s">
        <v>137</v>
      </c>
      <c r="O43" s="3" t="s">
        <v>79</v>
      </c>
      <c r="P43" s="3" t="s">
        <v>102</v>
      </c>
      <c r="Q43" s="3" t="s">
        <v>183</v>
      </c>
      <c r="R43" s="3" t="s">
        <v>184</v>
      </c>
      <c r="S43" s="3" t="s">
        <v>120</v>
      </c>
      <c r="T43" s="3" t="s">
        <v>83</v>
      </c>
      <c r="U43" s="3" t="s">
        <v>121</v>
      </c>
      <c r="V43" s="3" t="s">
        <v>122</v>
      </c>
      <c r="W43" s="3" t="s">
        <v>123</v>
      </c>
      <c r="X43" s="3" t="s">
        <v>175</v>
      </c>
      <c r="Y43" s="3" t="s">
        <v>63</v>
      </c>
      <c r="Z43" s="3" t="s">
        <v>59</v>
      </c>
      <c r="AA43" s="3" t="s">
        <v>60</v>
      </c>
      <c r="AB43" s="3" t="s">
        <v>106</v>
      </c>
      <c r="AC43" s="3" t="s">
        <v>62</v>
      </c>
      <c r="AD43" s="3" t="s">
        <v>140</v>
      </c>
      <c r="AE43" s="3" t="s">
        <v>64</v>
      </c>
      <c r="AF43" s="3" t="s">
        <v>80</v>
      </c>
      <c r="AG43" s="3" t="s">
        <v>90</v>
      </c>
      <c r="AH43" s="3" t="s">
        <v>397</v>
      </c>
      <c r="AI43" s="8" t="s">
        <v>398</v>
      </c>
      <c r="AJ43" s="9" t="str">
        <f>HYPERLINK("https://drive.google.com/file/d/1CrQ2pAj7-JKB4CMjgViBQ5GCIYldmIpu/view?usp=drivesdk","Ravi Bhikaji Sangale _प्रमाणपत्र")</f>
        <v>Ravi Bhikaji Sangale _प्रमाणपत्र</v>
      </c>
      <c r="AK43" s="3" t="s">
        <v>399</v>
      </c>
    </row>
    <row r="44" spans="1:37">
      <c r="A44" s="5">
        <v>44212.836954363425</v>
      </c>
      <c r="B44" s="6" t="s">
        <v>400</v>
      </c>
      <c r="C44" s="7">
        <v>14</v>
      </c>
      <c r="D44" s="6" t="s">
        <v>401</v>
      </c>
      <c r="E44" s="6" t="s">
        <v>402</v>
      </c>
      <c r="F44" s="6" t="s">
        <v>148</v>
      </c>
      <c r="G44" s="6" t="s">
        <v>403</v>
      </c>
      <c r="H44" s="6" t="s">
        <v>98</v>
      </c>
      <c r="I44" s="6">
        <v>2032</v>
      </c>
      <c r="J44" s="3" t="s">
        <v>117</v>
      </c>
      <c r="K44" s="3" t="s">
        <v>44</v>
      </c>
      <c r="L44" s="3" t="s">
        <v>77</v>
      </c>
      <c r="M44" s="3" t="s">
        <v>118</v>
      </c>
      <c r="N44" s="3" t="s">
        <v>101</v>
      </c>
      <c r="O44" s="3" t="s">
        <v>174</v>
      </c>
      <c r="P44" s="3" t="s">
        <v>49</v>
      </c>
      <c r="Q44" s="3" t="s">
        <v>50</v>
      </c>
      <c r="R44" s="3" t="s">
        <v>82</v>
      </c>
      <c r="S44" s="3" t="s">
        <v>152</v>
      </c>
      <c r="T44" s="3" t="s">
        <v>289</v>
      </c>
      <c r="U44" s="3" t="s">
        <v>54</v>
      </c>
      <c r="V44" s="3" t="s">
        <v>55</v>
      </c>
      <c r="W44" s="3" t="s">
        <v>56</v>
      </c>
      <c r="X44" s="3" t="s">
        <v>124</v>
      </c>
      <c r="Y44" s="3" t="s">
        <v>86</v>
      </c>
      <c r="Z44" s="3" t="s">
        <v>63</v>
      </c>
      <c r="AA44" s="3" t="s">
        <v>105</v>
      </c>
      <c r="AB44" s="3" t="s">
        <v>61</v>
      </c>
      <c r="AC44" s="3" t="s">
        <v>62</v>
      </c>
      <c r="AD44" s="3" t="s">
        <v>140</v>
      </c>
      <c r="AE44" s="3" t="s">
        <v>290</v>
      </c>
      <c r="AF44" s="3" t="s">
        <v>108</v>
      </c>
      <c r="AG44" s="3" t="s">
        <v>66</v>
      </c>
      <c r="AH44" s="3" t="s">
        <v>404</v>
      </c>
      <c r="AI44" s="8" t="s">
        <v>405</v>
      </c>
      <c r="AJ44" s="9" t="str">
        <f>HYPERLINK("https://drive.google.com/file/d/1ejd5bH9oKp2danjCZl9YtUBH-BhoLqdD/view?usp=drivesdk","Amol anant sonwane_प्रमाणपत्र")</f>
        <v>Amol anant sonwane_प्रमाणपत्र</v>
      </c>
      <c r="AK44" s="3" t="s">
        <v>406</v>
      </c>
    </row>
    <row r="45" spans="1:37">
      <c r="A45" s="5">
        <v>44213.703278726854</v>
      </c>
      <c r="B45" s="6" t="s">
        <v>407</v>
      </c>
      <c r="C45" s="7">
        <v>28</v>
      </c>
      <c r="D45" s="6" t="s">
        <v>408</v>
      </c>
      <c r="E45" s="6" t="s">
        <v>409</v>
      </c>
      <c r="F45" s="6" t="s">
        <v>274</v>
      </c>
      <c r="G45" s="6" t="s">
        <v>403</v>
      </c>
      <c r="H45" s="6" t="s">
        <v>199</v>
      </c>
      <c r="I45" s="6">
        <v>2032</v>
      </c>
      <c r="J45" s="3" t="s">
        <v>43</v>
      </c>
      <c r="K45" s="3" t="s">
        <v>44</v>
      </c>
      <c r="L45" s="3" t="s">
        <v>151</v>
      </c>
      <c r="M45" s="3" t="s">
        <v>136</v>
      </c>
      <c r="N45" s="3" t="s">
        <v>137</v>
      </c>
      <c r="O45" s="3" t="s">
        <v>200</v>
      </c>
      <c r="P45" s="3" t="s">
        <v>102</v>
      </c>
      <c r="Q45" s="3" t="s">
        <v>81</v>
      </c>
      <c r="R45" s="3" t="s">
        <v>82</v>
      </c>
      <c r="S45" s="3" t="s">
        <v>120</v>
      </c>
      <c r="T45" s="3" t="s">
        <v>83</v>
      </c>
      <c r="U45" s="3" t="s">
        <v>54</v>
      </c>
      <c r="V45" s="3" t="s">
        <v>122</v>
      </c>
      <c r="W45" s="3" t="s">
        <v>84</v>
      </c>
      <c r="X45" s="3" t="s">
        <v>124</v>
      </c>
      <c r="Y45" s="3" t="s">
        <v>56</v>
      </c>
      <c r="Z45" s="3" t="s">
        <v>56</v>
      </c>
      <c r="AA45" s="3" t="s">
        <v>125</v>
      </c>
      <c r="AB45" s="3" t="s">
        <v>126</v>
      </c>
      <c r="AC45" s="3" t="s">
        <v>62</v>
      </c>
      <c r="AD45" s="3" t="s">
        <v>140</v>
      </c>
      <c r="AE45" s="3" t="s">
        <v>64</v>
      </c>
      <c r="AF45" s="3" t="s">
        <v>108</v>
      </c>
      <c r="AG45" s="3" t="s">
        <v>109</v>
      </c>
      <c r="AH45" s="3" t="s">
        <v>410</v>
      </c>
      <c r="AI45" s="8" t="s">
        <v>411</v>
      </c>
      <c r="AJ45" s="9" t="str">
        <f>HYPERLINK("https://drive.google.com/file/d/12fYGTAhdPUGhsYVA85YKwXa24kuedH9f/view?usp=drivesdk","ApurvaDeshmukh_प्रमाणपत्र")</f>
        <v>ApurvaDeshmukh_प्रमाणपत्र</v>
      </c>
      <c r="AK45" s="3" t="s">
        <v>412</v>
      </c>
    </row>
    <row r="46" spans="1:37">
      <c r="A46" s="5">
        <v>44213.890524722221</v>
      </c>
      <c r="B46" s="6" t="s">
        <v>413</v>
      </c>
      <c r="C46" s="7">
        <v>34</v>
      </c>
      <c r="D46" s="6" t="s">
        <v>414</v>
      </c>
      <c r="E46" s="6" t="s">
        <v>415</v>
      </c>
      <c r="F46" s="6" t="s">
        <v>416</v>
      </c>
      <c r="G46" s="6" t="s">
        <v>149</v>
      </c>
      <c r="H46" s="6" t="s">
        <v>199</v>
      </c>
      <c r="I46" s="6">
        <v>2027</v>
      </c>
      <c r="J46" s="3" t="s">
        <v>117</v>
      </c>
      <c r="K46" s="3" t="s">
        <v>161</v>
      </c>
      <c r="L46" s="3" t="s">
        <v>45</v>
      </c>
      <c r="M46" s="3" t="s">
        <v>118</v>
      </c>
      <c r="N46" s="3" t="s">
        <v>101</v>
      </c>
      <c r="O46" s="3" t="s">
        <v>79</v>
      </c>
      <c r="P46" s="3" t="s">
        <v>141</v>
      </c>
      <c r="Q46" s="3" t="s">
        <v>81</v>
      </c>
      <c r="R46" s="3" t="s">
        <v>184</v>
      </c>
      <c r="S46" s="3" t="s">
        <v>120</v>
      </c>
      <c r="T46" s="3" t="s">
        <v>53</v>
      </c>
      <c r="U46" s="3" t="s">
        <v>54</v>
      </c>
      <c r="V46" s="3" t="s">
        <v>122</v>
      </c>
      <c r="W46" s="3" t="s">
        <v>123</v>
      </c>
      <c r="X46" s="3" t="s">
        <v>124</v>
      </c>
      <c r="Y46" s="3" t="s">
        <v>56</v>
      </c>
      <c r="Z46" s="3" t="s">
        <v>56</v>
      </c>
      <c r="AA46" s="3" t="s">
        <v>153</v>
      </c>
      <c r="AB46" s="3" t="s">
        <v>126</v>
      </c>
      <c r="AC46" s="3" t="s">
        <v>62</v>
      </c>
      <c r="AD46" s="3" t="s">
        <v>86</v>
      </c>
      <c r="AE46" s="3" t="s">
        <v>89</v>
      </c>
      <c r="AF46" s="3" t="s">
        <v>80</v>
      </c>
      <c r="AG46" s="3" t="s">
        <v>90</v>
      </c>
      <c r="AH46" s="3" t="s">
        <v>417</v>
      </c>
      <c r="AI46" s="8" t="s">
        <v>418</v>
      </c>
      <c r="AJ46" s="9" t="str">
        <f>HYPERLINK("https://drive.google.com/file/d/1mo7L2cPy9P1Y8BSAACRJFJgjOmh9UYrT/view?usp=drivesdk","Yash yogesg shewale_प्रमाणपत्र")</f>
        <v>Yash yogesg shewale_प्रमाणपत्र</v>
      </c>
      <c r="AK46" s="3" t="s">
        <v>419</v>
      </c>
    </row>
    <row r="47" spans="1:37">
      <c r="A47" s="5">
        <v>44213.973189351847</v>
      </c>
      <c r="B47" s="6" t="s">
        <v>420</v>
      </c>
      <c r="C47" s="7">
        <v>18</v>
      </c>
      <c r="D47" s="6" t="s">
        <v>421</v>
      </c>
      <c r="E47" s="6" t="s">
        <v>422</v>
      </c>
      <c r="F47" s="6" t="s">
        <v>423</v>
      </c>
      <c r="G47" s="6" t="s">
        <v>403</v>
      </c>
      <c r="H47" s="6" t="s">
        <v>199</v>
      </c>
      <c r="I47" s="6">
        <v>2025</v>
      </c>
      <c r="J47" s="3" t="s">
        <v>117</v>
      </c>
      <c r="K47" s="3" t="s">
        <v>161</v>
      </c>
      <c r="L47" s="3" t="s">
        <v>45</v>
      </c>
      <c r="M47" s="3" t="s">
        <v>78</v>
      </c>
      <c r="N47" s="3" t="s">
        <v>137</v>
      </c>
      <c r="O47" s="3" t="s">
        <v>79</v>
      </c>
      <c r="P47" s="3" t="s">
        <v>141</v>
      </c>
      <c r="Q47" s="3" t="s">
        <v>183</v>
      </c>
      <c r="R47" s="3" t="s">
        <v>184</v>
      </c>
      <c r="S47" s="3" t="s">
        <v>120</v>
      </c>
      <c r="T47" s="3" t="s">
        <v>289</v>
      </c>
      <c r="U47" s="3" t="s">
        <v>121</v>
      </c>
      <c r="V47" s="3" t="s">
        <v>49</v>
      </c>
      <c r="W47" s="3" t="s">
        <v>185</v>
      </c>
      <c r="X47" s="3" t="s">
        <v>175</v>
      </c>
      <c r="Y47" s="3" t="s">
        <v>58</v>
      </c>
      <c r="Z47" s="3" t="s">
        <v>59</v>
      </c>
      <c r="AA47" s="3" t="s">
        <v>60</v>
      </c>
      <c r="AB47" s="3" t="s">
        <v>126</v>
      </c>
      <c r="AC47" s="3" t="s">
        <v>62</v>
      </c>
      <c r="AD47" s="3" t="s">
        <v>127</v>
      </c>
      <c r="AE47" s="3" t="s">
        <v>64</v>
      </c>
      <c r="AF47" s="3" t="s">
        <v>80</v>
      </c>
      <c r="AG47" s="3" t="s">
        <v>90</v>
      </c>
      <c r="AH47" s="3" t="s">
        <v>424</v>
      </c>
      <c r="AI47" s="8" t="s">
        <v>425</v>
      </c>
      <c r="AJ47" s="9" t="str">
        <f>HYPERLINK("https://drive.google.com/file/d/1MuUKDhm5HQGiNtHHEFl9RN2DTPgxGtsA/view?usp=drivesdk","Nishtha jamdade_प्रमाणपत्र")</f>
        <v>Nishtha jamdade_प्रमाणपत्र</v>
      </c>
      <c r="AK47" s="3" t="s">
        <v>426</v>
      </c>
    </row>
    <row r="48" spans="1:37">
      <c r="A48" s="5">
        <v>44214.509471550926</v>
      </c>
      <c r="B48" s="6" t="s">
        <v>427</v>
      </c>
      <c r="C48" s="7">
        <v>36</v>
      </c>
      <c r="D48" s="6" t="s">
        <v>428</v>
      </c>
      <c r="E48" s="6" t="s">
        <v>429</v>
      </c>
      <c r="F48" s="6" t="s">
        <v>182</v>
      </c>
      <c r="G48" s="6" t="s">
        <v>74</v>
      </c>
      <c r="H48" s="6" t="s">
        <v>199</v>
      </c>
      <c r="I48" s="6">
        <v>2027</v>
      </c>
      <c r="J48" s="3" t="s">
        <v>117</v>
      </c>
      <c r="K48" s="3" t="s">
        <v>161</v>
      </c>
      <c r="L48" s="3" t="s">
        <v>45</v>
      </c>
      <c r="M48" s="3" t="s">
        <v>118</v>
      </c>
      <c r="N48" s="3" t="s">
        <v>101</v>
      </c>
      <c r="O48" s="3" t="s">
        <v>79</v>
      </c>
      <c r="P48" s="3" t="s">
        <v>141</v>
      </c>
      <c r="Q48" s="3" t="s">
        <v>81</v>
      </c>
      <c r="R48" s="3" t="s">
        <v>184</v>
      </c>
      <c r="S48" s="3" t="s">
        <v>103</v>
      </c>
      <c r="T48" s="3" t="s">
        <v>53</v>
      </c>
      <c r="U48" s="3" t="s">
        <v>54</v>
      </c>
      <c r="V48" s="3" t="s">
        <v>122</v>
      </c>
      <c r="W48" s="3" t="s">
        <v>123</v>
      </c>
      <c r="X48" s="3" t="s">
        <v>124</v>
      </c>
      <c r="Y48" s="3" t="s">
        <v>56</v>
      </c>
      <c r="Z48" s="3" t="s">
        <v>56</v>
      </c>
      <c r="AA48" s="3" t="s">
        <v>153</v>
      </c>
      <c r="AB48" s="3" t="s">
        <v>126</v>
      </c>
      <c r="AC48" s="3" t="s">
        <v>62</v>
      </c>
      <c r="AD48" s="3" t="s">
        <v>86</v>
      </c>
      <c r="AE48" s="3" t="s">
        <v>107</v>
      </c>
      <c r="AF48" s="3" t="s">
        <v>80</v>
      </c>
      <c r="AG48" s="3" t="s">
        <v>90</v>
      </c>
      <c r="AH48" s="3" t="s">
        <v>430</v>
      </c>
      <c r="AI48" s="8" t="s">
        <v>431</v>
      </c>
      <c r="AJ48" s="9" t="str">
        <f>HYPERLINK("https://drive.google.com/file/d/1fGRi9ynmAFjwEpsQw4im2uK1jpogBhVa/view?usp=drivesdk","Prem Sanjay Mule_प्रमाणपत्र")</f>
        <v>Prem Sanjay Mule_प्रमाणपत्र</v>
      </c>
      <c r="AK48" s="3" t="s">
        <v>432</v>
      </c>
    </row>
    <row r="49" spans="1:37">
      <c r="A49" s="5">
        <v>44214.510560289353</v>
      </c>
      <c r="B49" s="6" t="s">
        <v>433</v>
      </c>
      <c r="C49" s="7">
        <v>36</v>
      </c>
      <c r="D49" s="6" t="s">
        <v>434</v>
      </c>
      <c r="E49" s="6" t="s">
        <v>435</v>
      </c>
      <c r="F49" s="6" t="s">
        <v>182</v>
      </c>
      <c r="G49" s="6" t="s">
        <v>149</v>
      </c>
      <c r="H49" s="6" t="s">
        <v>199</v>
      </c>
      <c r="I49" s="6">
        <v>2027</v>
      </c>
      <c r="J49" s="3" t="s">
        <v>117</v>
      </c>
      <c r="K49" s="3" t="s">
        <v>161</v>
      </c>
      <c r="L49" s="3" t="s">
        <v>45</v>
      </c>
      <c r="M49" s="3" t="s">
        <v>118</v>
      </c>
      <c r="N49" s="3" t="s">
        <v>101</v>
      </c>
      <c r="O49" s="3" t="s">
        <v>79</v>
      </c>
      <c r="P49" s="3" t="s">
        <v>141</v>
      </c>
      <c r="Q49" s="3" t="s">
        <v>81</v>
      </c>
      <c r="R49" s="3" t="s">
        <v>184</v>
      </c>
      <c r="S49" s="3" t="s">
        <v>120</v>
      </c>
      <c r="T49" s="3" t="s">
        <v>53</v>
      </c>
      <c r="U49" s="3" t="s">
        <v>54</v>
      </c>
      <c r="V49" s="3" t="s">
        <v>122</v>
      </c>
      <c r="W49" s="3" t="s">
        <v>123</v>
      </c>
      <c r="X49" s="3" t="s">
        <v>124</v>
      </c>
      <c r="Y49" s="3" t="s">
        <v>56</v>
      </c>
      <c r="Z49" s="3" t="s">
        <v>56</v>
      </c>
      <c r="AA49" s="3" t="s">
        <v>153</v>
      </c>
      <c r="AB49" s="3" t="s">
        <v>126</v>
      </c>
      <c r="AC49" s="3" t="s">
        <v>62</v>
      </c>
      <c r="AD49" s="3" t="s">
        <v>86</v>
      </c>
      <c r="AE49" s="3" t="s">
        <v>64</v>
      </c>
      <c r="AF49" s="3" t="s">
        <v>80</v>
      </c>
      <c r="AG49" s="3" t="s">
        <v>90</v>
      </c>
      <c r="AH49" s="3" t="s">
        <v>436</v>
      </c>
      <c r="AI49" s="8" t="s">
        <v>437</v>
      </c>
      <c r="AJ49" s="9" t="str">
        <f>HYPERLINK("https://drive.google.com/file/d/10C_XeorA0WA37De2T_82WI0f2XYQZgln/view?usp=drivesdk","Avinash Abhimanyu Gaikwad_प्रमाणपत्र")</f>
        <v>Avinash Abhimanyu Gaikwad_प्रमाणपत्र</v>
      </c>
      <c r="AK49" s="3" t="s">
        <v>438</v>
      </c>
    </row>
    <row r="50" spans="1:37">
      <c r="A50" s="5">
        <v>44214.679728587958</v>
      </c>
      <c r="B50" s="6" t="s">
        <v>439</v>
      </c>
      <c r="C50" s="7">
        <v>36</v>
      </c>
      <c r="D50" s="6" t="s">
        <v>440</v>
      </c>
      <c r="E50" s="6" t="s">
        <v>441</v>
      </c>
      <c r="F50" s="6" t="s">
        <v>356</v>
      </c>
      <c r="G50" s="6" t="s">
        <v>41</v>
      </c>
      <c r="H50" s="6" t="s">
        <v>42</v>
      </c>
      <c r="I50" s="6">
        <v>2035</v>
      </c>
      <c r="J50" s="3" t="s">
        <v>117</v>
      </c>
      <c r="K50" s="3" t="s">
        <v>161</v>
      </c>
      <c r="L50" s="3" t="s">
        <v>45</v>
      </c>
      <c r="M50" s="3" t="s">
        <v>136</v>
      </c>
      <c r="N50" s="3" t="s">
        <v>137</v>
      </c>
      <c r="O50" s="3" t="s">
        <v>79</v>
      </c>
      <c r="P50" s="3" t="s">
        <v>141</v>
      </c>
      <c r="Q50" s="3" t="s">
        <v>50</v>
      </c>
      <c r="R50" s="3" t="s">
        <v>184</v>
      </c>
      <c r="S50" s="3" t="s">
        <v>103</v>
      </c>
      <c r="T50" s="3" t="s">
        <v>53</v>
      </c>
      <c r="U50" s="3" t="s">
        <v>54</v>
      </c>
      <c r="V50" s="3" t="s">
        <v>122</v>
      </c>
      <c r="W50" s="3" t="s">
        <v>123</v>
      </c>
      <c r="X50" s="3" t="s">
        <v>124</v>
      </c>
      <c r="Y50" s="3" t="s">
        <v>86</v>
      </c>
      <c r="Z50" s="3" t="s">
        <v>56</v>
      </c>
      <c r="AA50" s="3" t="s">
        <v>105</v>
      </c>
      <c r="AB50" s="3" t="s">
        <v>126</v>
      </c>
      <c r="AC50" s="3" t="s">
        <v>62</v>
      </c>
      <c r="AD50" s="3" t="s">
        <v>86</v>
      </c>
      <c r="AE50" s="3" t="s">
        <v>64</v>
      </c>
      <c r="AF50" s="3" t="s">
        <v>80</v>
      </c>
      <c r="AG50" s="3" t="s">
        <v>90</v>
      </c>
      <c r="AH50" s="3" t="s">
        <v>442</v>
      </c>
      <c r="AI50" s="8" t="s">
        <v>443</v>
      </c>
      <c r="AJ50" s="9" t="str">
        <f>HYPERLINK("https://drive.google.com/file/d/1D9W6O-zs0IbHWw0moE_2MoDwfkg44UBV/view?usp=drivesdk","Harshad Anil Pinjare _प्रमाणपत्र")</f>
        <v>Harshad Anil Pinjare _प्रमाणपत्र</v>
      </c>
      <c r="AK50" s="3" t="s">
        <v>444</v>
      </c>
    </row>
    <row r="51" spans="1:37">
      <c r="A51" s="5">
        <v>44214.855604780096</v>
      </c>
      <c r="B51" s="6" t="s">
        <v>445</v>
      </c>
      <c r="C51" s="7">
        <v>26</v>
      </c>
      <c r="D51" s="6" t="s">
        <v>446</v>
      </c>
      <c r="E51" s="6" t="s">
        <v>447</v>
      </c>
      <c r="F51" s="6" t="s">
        <v>260</v>
      </c>
      <c r="G51" s="6" t="s">
        <v>207</v>
      </c>
      <c r="H51" s="6" t="s">
        <v>98</v>
      </c>
      <c r="I51" s="6">
        <v>2035</v>
      </c>
      <c r="J51" s="3" t="s">
        <v>117</v>
      </c>
      <c r="K51" s="3" t="s">
        <v>161</v>
      </c>
      <c r="L51" s="3" t="s">
        <v>77</v>
      </c>
      <c r="M51" s="3" t="s">
        <v>46</v>
      </c>
      <c r="N51" s="3" t="s">
        <v>119</v>
      </c>
      <c r="O51" s="3" t="s">
        <v>200</v>
      </c>
      <c r="P51" s="3" t="s">
        <v>49</v>
      </c>
      <c r="Q51" s="3" t="s">
        <v>183</v>
      </c>
      <c r="R51" s="3" t="s">
        <v>82</v>
      </c>
      <c r="S51" s="3" t="s">
        <v>52</v>
      </c>
      <c r="T51" s="3" t="s">
        <v>281</v>
      </c>
      <c r="U51" s="3" t="s">
        <v>121</v>
      </c>
      <c r="V51" s="3" t="s">
        <v>122</v>
      </c>
      <c r="W51" s="3" t="s">
        <v>123</v>
      </c>
      <c r="X51" s="3" t="s">
        <v>124</v>
      </c>
      <c r="Y51" s="3" t="s">
        <v>56</v>
      </c>
      <c r="Z51" s="3" t="s">
        <v>56</v>
      </c>
      <c r="AA51" s="3" t="s">
        <v>105</v>
      </c>
      <c r="AB51" s="3" t="s">
        <v>126</v>
      </c>
      <c r="AC51" s="3" t="s">
        <v>62</v>
      </c>
      <c r="AD51" s="3" t="s">
        <v>86</v>
      </c>
      <c r="AE51" s="3" t="s">
        <v>64</v>
      </c>
      <c r="AF51" s="3" t="s">
        <v>108</v>
      </c>
      <c r="AG51" s="3" t="s">
        <v>370</v>
      </c>
      <c r="AH51" s="3" t="s">
        <v>448</v>
      </c>
      <c r="AI51" s="8" t="s">
        <v>449</v>
      </c>
      <c r="AJ51" s="9" t="str">
        <f>HYPERLINK("https://drive.google.com/file/d/1VDskhInjrh_FgHkdftKWQWCJC5DiJFmS/view?usp=drivesdk","Swayam Rajandra Kahandal_प्रमाणपत्र")</f>
        <v>Swayam Rajandra Kahandal_प्रमाणपत्र</v>
      </c>
      <c r="AK51" s="3" t="s">
        <v>450</v>
      </c>
    </row>
    <row r="52" spans="1:37">
      <c r="A52" s="5">
        <v>44214.867795833328</v>
      </c>
      <c r="B52" s="6" t="s">
        <v>451</v>
      </c>
      <c r="C52" s="7">
        <v>34</v>
      </c>
      <c r="D52" s="6" t="s">
        <v>452</v>
      </c>
      <c r="E52" s="6" t="s">
        <v>453</v>
      </c>
      <c r="F52" s="6" t="s">
        <v>454</v>
      </c>
      <c r="G52" s="6" t="s">
        <v>403</v>
      </c>
      <c r="H52" s="6" t="s">
        <v>199</v>
      </c>
      <c r="I52" s="6">
        <v>2027</v>
      </c>
      <c r="J52" s="3" t="s">
        <v>117</v>
      </c>
      <c r="K52" s="3" t="s">
        <v>161</v>
      </c>
      <c r="L52" s="3" t="s">
        <v>45</v>
      </c>
      <c r="M52" s="3" t="s">
        <v>118</v>
      </c>
      <c r="N52" s="3" t="s">
        <v>101</v>
      </c>
      <c r="O52" s="3" t="s">
        <v>79</v>
      </c>
      <c r="P52" s="3" t="s">
        <v>141</v>
      </c>
      <c r="Q52" s="3" t="s">
        <v>81</v>
      </c>
      <c r="R52" s="3" t="s">
        <v>184</v>
      </c>
      <c r="S52" s="3" t="s">
        <v>120</v>
      </c>
      <c r="T52" s="3" t="s">
        <v>53</v>
      </c>
      <c r="U52" s="3" t="s">
        <v>54</v>
      </c>
      <c r="V52" s="3" t="s">
        <v>122</v>
      </c>
      <c r="W52" s="3" t="s">
        <v>123</v>
      </c>
      <c r="X52" s="3" t="s">
        <v>124</v>
      </c>
      <c r="Y52" s="3" t="s">
        <v>56</v>
      </c>
      <c r="Z52" s="3" t="s">
        <v>56</v>
      </c>
      <c r="AA52" s="3" t="s">
        <v>153</v>
      </c>
      <c r="AB52" s="3" t="s">
        <v>126</v>
      </c>
      <c r="AC52" s="3" t="s">
        <v>62</v>
      </c>
      <c r="AD52" s="3" t="s">
        <v>86</v>
      </c>
      <c r="AE52" s="3" t="s">
        <v>290</v>
      </c>
      <c r="AF52" s="3" t="s">
        <v>80</v>
      </c>
      <c r="AG52" s="3" t="s">
        <v>90</v>
      </c>
      <c r="AH52" s="3" t="s">
        <v>455</v>
      </c>
      <c r="AI52" s="8" t="s">
        <v>456</v>
      </c>
      <c r="AJ52" s="9" t="str">
        <f>HYPERLINK("https://drive.google.com/file/d/1mMY70UxYWQMLj4WzQ2vEweUhwe_dbOnN/view?usp=drivesdk","Om Vijay Tayde_प्रमाणपत्र")</f>
        <v>Om Vijay Tayde_प्रमाणपत्र</v>
      </c>
      <c r="AK52" s="3" t="s">
        <v>457</v>
      </c>
    </row>
    <row r="53" spans="1:37">
      <c r="A53" s="5">
        <v>44214.880775671292</v>
      </c>
      <c r="B53" s="6" t="s">
        <v>458</v>
      </c>
      <c r="C53" s="7">
        <v>30</v>
      </c>
      <c r="D53" s="6" t="s">
        <v>459</v>
      </c>
      <c r="E53" s="6" t="s">
        <v>460</v>
      </c>
      <c r="F53" s="6" t="s">
        <v>182</v>
      </c>
      <c r="G53" s="6" t="s">
        <v>149</v>
      </c>
      <c r="H53" s="6" t="s">
        <v>98</v>
      </c>
      <c r="I53" s="6">
        <v>2027</v>
      </c>
      <c r="J53" s="3" t="s">
        <v>117</v>
      </c>
      <c r="K53" s="3" t="s">
        <v>76</v>
      </c>
      <c r="L53" s="3" t="s">
        <v>45</v>
      </c>
      <c r="M53" s="3" t="s">
        <v>78</v>
      </c>
      <c r="N53" s="3" t="s">
        <v>137</v>
      </c>
      <c r="O53" s="3" t="s">
        <v>79</v>
      </c>
      <c r="P53" s="3" t="s">
        <v>141</v>
      </c>
      <c r="Q53" s="3" t="s">
        <v>81</v>
      </c>
      <c r="R53" s="3" t="s">
        <v>184</v>
      </c>
      <c r="S53" s="3" t="s">
        <v>103</v>
      </c>
      <c r="T53" s="3" t="s">
        <v>53</v>
      </c>
      <c r="U53" s="3" t="s">
        <v>54</v>
      </c>
      <c r="V53" s="3" t="s">
        <v>55</v>
      </c>
      <c r="W53" s="3" t="s">
        <v>123</v>
      </c>
      <c r="X53" s="3" t="s">
        <v>57</v>
      </c>
      <c r="Y53" s="3" t="s">
        <v>63</v>
      </c>
      <c r="Z53" s="3" t="s">
        <v>56</v>
      </c>
      <c r="AA53" s="3" t="s">
        <v>105</v>
      </c>
      <c r="AB53" s="3" t="s">
        <v>126</v>
      </c>
      <c r="AC53" s="3" t="s">
        <v>62</v>
      </c>
      <c r="AD53" s="3" t="s">
        <v>127</v>
      </c>
      <c r="AE53" s="3" t="s">
        <v>64</v>
      </c>
      <c r="AF53" s="3" t="s">
        <v>80</v>
      </c>
      <c r="AG53" s="3" t="s">
        <v>90</v>
      </c>
      <c r="AH53" s="3" t="s">
        <v>461</v>
      </c>
      <c r="AI53" s="8" t="s">
        <v>462</v>
      </c>
      <c r="AJ53" s="9" t="str">
        <f>HYPERLINK("https://drive.google.com/file/d/1EhCBESPJJqikRue22OifP_XWM8MQF2Ow/view?usp=drivesdk","Rutuja Kailas Jagtap_प्रमाणपत्र")</f>
        <v>Rutuja Kailas Jagtap_प्रमाणपत्र</v>
      </c>
      <c r="AK53" s="3" t="s">
        <v>463</v>
      </c>
    </row>
    <row r="54" spans="1:37">
      <c r="A54" s="5">
        <v>44215.40112649306</v>
      </c>
      <c r="B54" s="6" t="s">
        <v>464</v>
      </c>
      <c r="C54" s="7">
        <v>28</v>
      </c>
      <c r="D54" s="6" t="s">
        <v>465</v>
      </c>
      <c r="E54" s="6" t="s">
        <v>466</v>
      </c>
      <c r="F54" s="6" t="s">
        <v>467</v>
      </c>
      <c r="G54" s="6" t="s">
        <v>135</v>
      </c>
      <c r="H54" s="6" t="s">
        <v>98</v>
      </c>
      <c r="I54" s="6">
        <v>2032</v>
      </c>
      <c r="J54" s="3" t="s">
        <v>43</v>
      </c>
      <c r="K54" s="3" t="s">
        <v>161</v>
      </c>
      <c r="L54" s="3" t="s">
        <v>77</v>
      </c>
      <c r="M54" s="3" t="s">
        <v>78</v>
      </c>
      <c r="N54" s="3" t="s">
        <v>137</v>
      </c>
      <c r="O54" s="3" t="s">
        <v>200</v>
      </c>
      <c r="P54" s="3" t="s">
        <v>102</v>
      </c>
      <c r="Q54" s="3" t="s">
        <v>183</v>
      </c>
      <c r="R54" s="3" t="s">
        <v>184</v>
      </c>
      <c r="S54" s="3" t="s">
        <v>120</v>
      </c>
      <c r="T54" s="3" t="s">
        <v>53</v>
      </c>
      <c r="U54" s="3" t="s">
        <v>138</v>
      </c>
      <c r="V54" s="3" t="s">
        <v>122</v>
      </c>
      <c r="W54" s="3" t="s">
        <v>123</v>
      </c>
      <c r="X54" s="3" t="s">
        <v>124</v>
      </c>
      <c r="Y54" s="3" t="s">
        <v>56</v>
      </c>
      <c r="Z54" s="3" t="s">
        <v>56</v>
      </c>
      <c r="AA54" s="3" t="s">
        <v>153</v>
      </c>
      <c r="AB54" s="3" t="s">
        <v>87</v>
      </c>
      <c r="AC54" s="3" t="s">
        <v>88</v>
      </c>
      <c r="AD54" s="3" t="s">
        <v>127</v>
      </c>
      <c r="AE54" s="3" t="s">
        <v>89</v>
      </c>
      <c r="AF54" s="3" t="s">
        <v>108</v>
      </c>
      <c r="AG54" s="3" t="s">
        <v>90</v>
      </c>
      <c r="AH54" s="3" t="s">
        <v>468</v>
      </c>
      <c r="AI54" s="8" t="s">
        <v>469</v>
      </c>
      <c r="AJ54" s="9" t="str">
        <f>HYPERLINK("https://drive.google.com/file/d/1bZXRqtSKt854_jdySOOu_Gd8vjEWVpbK/view?usp=drivesdk","samruddhi navnath chaudhari _प्रमाणपत्र")</f>
        <v>samruddhi navnath chaudhari _प्रमाणपत्र</v>
      </c>
      <c r="AK54" s="3" t="s">
        <v>470</v>
      </c>
    </row>
    <row r="55" spans="1:37">
      <c r="A55" s="5">
        <v>44216.370558449074</v>
      </c>
      <c r="B55" s="6" t="s">
        <v>471</v>
      </c>
      <c r="C55" s="7">
        <v>10</v>
      </c>
      <c r="D55" s="6" t="s">
        <v>472</v>
      </c>
      <c r="E55" s="6" t="s">
        <v>473</v>
      </c>
      <c r="F55" s="6" t="s">
        <v>148</v>
      </c>
      <c r="G55" s="6" t="s">
        <v>74</v>
      </c>
      <c r="H55" s="6" t="s">
        <v>42</v>
      </c>
      <c r="I55" s="6">
        <v>2035</v>
      </c>
      <c r="J55" s="3" t="s">
        <v>117</v>
      </c>
      <c r="K55" s="3" t="s">
        <v>100</v>
      </c>
      <c r="L55" s="3" t="s">
        <v>45</v>
      </c>
      <c r="M55" s="3" t="s">
        <v>118</v>
      </c>
      <c r="N55" s="3" t="s">
        <v>119</v>
      </c>
      <c r="O55" s="3" t="s">
        <v>48</v>
      </c>
      <c r="P55" s="3" t="s">
        <v>102</v>
      </c>
      <c r="Q55" s="3" t="s">
        <v>183</v>
      </c>
      <c r="R55" s="3" t="s">
        <v>82</v>
      </c>
      <c r="S55" s="3" t="s">
        <v>120</v>
      </c>
      <c r="T55" s="3" t="s">
        <v>83</v>
      </c>
      <c r="U55" s="3" t="s">
        <v>104</v>
      </c>
      <c r="V55" s="3" t="s">
        <v>80</v>
      </c>
      <c r="W55" s="3" t="s">
        <v>56</v>
      </c>
      <c r="X55" s="3" t="s">
        <v>85</v>
      </c>
      <c r="Y55" s="3" t="s">
        <v>63</v>
      </c>
      <c r="Z55" s="3" t="s">
        <v>58</v>
      </c>
      <c r="AA55" s="3" t="s">
        <v>105</v>
      </c>
      <c r="AB55" s="3" t="s">
        <v>106</v>
      </c>
      <c r="AC55" s="3" t="s">
        <v>62</v>
      </c>
      <c r="AD55" s="3" t="s">
        <v>140</v>
      </c>
      <c r="AE55" s="3" t="s">
        <v>107</v>
      </c>
      <c r="AF55" s="3" t="s">
        <v>108</v>
      </c>
      <c r="AG55" s="3" t="s">
        <v>109</v>
      </c>
      <c r="AH55" s="3" t="s">
        <v>474</v>
      </c>
      <c r="AI55" s="8" t="s">
        <v>475</v>
      </c>
      <c r="AJ55" s="9" t="str">
        <f>HYPERLINK("https://drive.google.com/file/d/1_uNln4nUiUC68Qjgc0r6ydQR_fXChm4w/view?usp=drivesdk","Doke Aafiti Abhimanyu_प्रमाणपत्र")</f>
        <v>Doke Aafiti Abhimanyu_प्रमाणपत्र</v>
      </c>
      <c r="AK55" s="3" t="s">
        <v>476</v>
      </c>
    </row>
    <row r="56" spans="1:37">
      <c r="A56" s="5">
        <v>44216.417060266205</v>
      </c>
      <c r="B56" s="6" t="s">
        <v>477</v>
      </c>
      <c r="C56" s="7">
        <v>38</v>
      </c>
      <c r="D56" s="6" t="s">
        <v>478</v>
      </c>
      <c r="E56" s="6" t="s">
        <v>479</v>
      </c>
      <c r="F56" s="6" t="s">
        <v>309</v>
      </c>
      <c r="G56" s="6" t="s">
        <v>149</v>
      </c>
      <c r="H56" s="6" t="s">
        <v>98</v>
      </c>
      <c r="I56" s="6">
        <v>2025</v>
      </c>
      <c r="J56" s="3" t="s">
        <v>117</v>
      </c>
      <c r="K56" s="3" t="s">
        <v>161</v>
      </c>
      <c r="L56" s="3" t="s">
        <v>45</v>
      </c>
      <c r="M56" s="3" t="s">
        <v>136</v>
      </c>
      <c r="N56" s="3" t="s">
        <v>137</v>
      </c>
      <c r="O56" s="3" t="s">
        <v>79</v>
      </c>
      <c r="P56" s="3" t="s">
        <v>102</v>
      </c>
      <c r="Q56" s="3" t="s">
        <v>81</v>
      </c>
      <c r="R56" s="3" t="s">
        <v>184</v>
      </c>
      <c r="S56" s="3" t="s">
        <v>120</v>
      </c>
      <c r="T56" s="3" t="s">
        <v>53</v>
      </c>
      <c r="U56" s="3" t="s">
        <v>138</v>
      </c>
      <c r="V56" s="3" t="s">
        <v>122</v>
      </c>
      <c r="W56" s="3" t="s">
        <v>123</v>
      </c>
      <c r="X56" s="3" t="s">
        <v>124</v>
      </c>
      <c r="Y56" s="3" t="s">
        <v>56</v>
      </c>
      <c r="Z56" s="3" t="s">
        <v>56</v>
      </c>
      <c r="AA56" s="3" t="s">
        <v>153</v>
      </c>
      <c r="AB56" s="3" t="s">
        <v>106</v>
      </c>
      <c r="AC56" s="3" t="s">
        <v>62</v>
      </c>
      <c r="AD56" s="3" t="s">
        <v>140</v>
      </c>
      <c r="AE56" s="3" t="s">
        <v>64</v>
      </c>
      <c r="AF56" s="3" t="s">
        <v>80</v>
      </c>
      <c r="AG56" s="3" t="s">
        <v>90</v>
      </c>
      <c r="AH56" s="3" t="s">
        <v>480</v>
      </c>
      <c r="AI56" s="8" t="s">
        <v>481</v>
      </c>
      <c r="AJ56" s="9" t="str">
        <f>HYPERLINK("https://drive.google.com/file/d/17Q7cuG3WqGR7gPcuOKwb2Ok8JVpdI7-u/view?usp=drivesdk","Rohan Somnath More_प्रमाणपत्र")</f>
        <v>Rohan Somnath More_प्रमाणपत्र</v>
      </c>
      <c r="AK56" s="3" t="s">
        <v>482</v>
      </c>
    </row>
    <row r="57" spans="1:37">
      <c r="A57" s="5">
        <v>44216.592038020834</v>
      </c>
      <c r="B57" s="6" t="s">
        <v>483</v>
      </c>
      <c r="C57" s="7">
        <v>20</v>
      </c>
      <c r="D57" s="6" t="s">
        <v>484</v>
      </c>
      <c r="E57" s="6" t="s">
        <v>485</v>
      </c>
      <c r="F57" s="6" t="s">
        <v>486</v>
      </c>
      <c r="G57" s="6" t="s">
        <v>135</v>
      </c>
      <c r="H57" s="6" t="s">
        <v>42</v>
      </c>
      <c r="I57" s="6">
        <v>2025</v>
      </c>
      <c r="J57" s="3" t="s">
        <v>117</v>
      </c>
      <c r="K57" s="3" t="s">
        <v>44</v>
      </c>
      <c r="L57" s="3" t="s">
        <v>45</v>
      </c>
      <c r="M57" s="3" t="s">
        <v>46</v>
      </c>
      <c r="N57" s="3" t="s">
        <v>119</v>
      </c>
      <c r="O57" s="3" t="s">
        <v>79</v>
      </c>
      <c r="P57" s="3" t="s">
        <v>102</v>
      </c>
      <c r="Q57" s="3" t="s">
        <v>59</v>
      </c>
      <c r="R57" s="3" t="s">
        <v>82</v>
      </c>
      <c r="S57" s="3" t="s">
        <v>120</v>
      </c>
      <c r="T57" s="3" t="s">
        <v>53</v>
      </c>
      <c r="U57" s="3" t="s">
        <v>104</v>
      </c>
      <c r="V57" s="3" t="s">
        <v>55</v>
      </c>
      <c r="W57" s="3" t="s">
        <v>185</v>
      </c>
      <c r="X57" s="3" t="s">
        <v>124</v>
      </c>
      <c r="Y57" s="3" t="s">
        <v>86</v>
      </c>
      <c r="Z57" s="3" t="s">
        <v>63</v>
      </c>
      <c r="AA57" s="3" t="s">
        <v>153</v>
      </c>
      <c r="AB57" s="3" t="s">
        <v>126</v>
      </c>
      <c r="AC57" s="3" t="s">
        <v>139</v>
      </c>
      <c r="AD57" s="3" t="s">
        <v>140</v>
      </c>
      <c r="AE57" s="3" t="s">
        <v>64</v>
      </c>
      <c r="AF57" s="3" t="s">
        <v>108</v>
      </c>
      <c r="AG57" s="3" t="s">
        <v>109</v>
      </c>
      <c r="AH57" s="3" t="s">
        <v>487</v>
      </c>
      <c r="AI57" s="8" t="s">
        <v>488</v>
      </c>
      <c r="AJ57" s="9" t="str">
        <f>HYPERLINK("https://drive.google.com/file/d/1b18RjZho4HhihfJDBGDqGrMmjARS2H5C/view?usp=drivesdk","कुशल सतिश छाजेड _प्रमाणपत्र")</f>
        <v>कुशल सतिश छाजेड _प्रमाणपत्र</v>
      </c>
      <c r="AK57" s="3" t="s">
        <v>489</v>
      </c>
    </row>
    <row r="58" spans="1:37">
      <c r="A58" s="5">
        <v>44216.633330243058</v>
      </c>
      <c r="B58" s="6" t="s">
        <v>490</v>
      </c>
      <c r="C58" s="7">
        <v>22</v>
      </c>
      <c r="D58" s="6" t="s">
        <v>491</v>
      </c>
      <c r="E58" s="6" t="s">
        <v>492</v>
      </c>
      <c r="F58" s="6" t="s">
        <v>493</v>
      </c>
      <c r="G58" s="6" t="s">
        <v>74</v>
      </c>
      <c r="H58" s="6" t="s">
        <v>42</v>
      </c>
      <c r="I58" s="6">
        <v>2035</v>
      </c>
      <c r="J58" s="3" t="s">
        <v>117</v>
      </c>
      <c r="K58" s="3" t="s">
        <v>100</v>
      </c>
      <c r="L58" s="3" t="s">
        <v>45</v>
      </c>
      <c r="M58" s="3" t="s">
        <v>78</v>
      </c>
      <c r="N58" s="3" t="s">
        <v>137</v>
      </c>
      <c r="O58" s="3" t="s">
        <v>79</v>
      </c>
      <c r="P58" s="3" t="s">
        <v>102</v>
      </c>
      <c r="Q58" s="3" t="s">
        <v>81</v>
      </c>
      <c r="R58" s="3" t="s">
        <v>184</v>
      </c>
      <c r="U58" s="3" t="s">
        <v>121</v>
      </c>
      <c r="V58" s="3" t="s">
        <v>49</v>
      </c>
      <c r="W58" s="3" t="s">
        <v>84</v>
      </c>
      <c r="X58" s="3" t="s">
        <v>85</v>
      </c>
      <c r="Y58" s="3" t="s">
        <v>56</v>
      </c>
      <c r="Z58" s="3" t="s">
        <v>56</v>
      </c>
      <c r="AA58" s="3" t="s">
        <v>153</v>
      </c>
      <c r="AB58" s="3" t="s">
        <v>61</v>
      </c>
      <c r="AC58" s="3" t="s">
        <v>139</v>
      </c>
      <c r="AD58" s="3" t="s">
        <v>63</v>
      </c>
      <c r="AE58" s="3" t="s">
        <v>64</v>
      </c>
      <c r="AF58" s="3" t="s">
        <v>141</v>
      </c>
      <c r="AG58" s="3" t="s">
        <v>66</v>
      </c>
      <c r="AH58" s="3" t="s">
        <v>494</v>
      </c>
      <c r="AI58" s="8" t="s">
        <v>495</v>
      </c>
      <c r="AJ58" s="9" t="str">
        <f>HYPERLINK("https://drive.google.com/file/d/1JtYa8HCL4sO1FVrW0iTpRdHHNiTTy5BO/view?usp=drivesdk","Samrudhi Mahadev Murudkar _प्रमाणपत्र")</f>
        <v>Samrudhi Mahadev Murudkar _प्रमाणपत्र</v>
      </c>
      <c r="AK58" s="3" t="s">
        <v>496</v>
      </c>
    </row>
    <row r="59" spans="1:37">
      <c r="A59" s="5">
        <v>44217.368280717594</v>
      </c>
      <c r="B59" s="6" t="s">
        <v>497</v>
      </c>
      <c r="C59" s="7">
        <v>22</v>
      </c>
      <c r="D59" s="6" t="s">
        <v>498</v>
      </c>
      <c r="E59" s="6" t="s">
        <v>499</v>
      </c>
      <c r="F59" s="6" t="s">
        <v>260</v>
      </c>
      <c r="G59" s="6" t="s">
        <v>74</v>
      </c>
      <c r="H59" s="6" t="s">
        <v>150</v>
      </c>
      <c r="I59" s="6">
        <v>2025</v>
      </c>
      <c r="J59" s="3" t="s">
        <v>99</v>
      </c>
      <c r="K59" s="3" t="s">
        <v>44</v>
      </c>
      <c r="L59" s="3" t="s">
        <v>45</v>
      </c>
      <c r="M59" s="3" t="s">
        <v>118</v>
      </c>
      <c r="N59" s="3" t="s">
        <v>119</v>
      </c>
      <c r="O59" s="3" t="s">
        <v>79</v>
      </c>
      <c r="P59" s="3" t="s">
        <v>102</v>
      </c>
      <c r="Q59" s="3" t="s">
        <v>81</v>
      </c>
      <c r="R59" s="3" t="s">
        <v>184</v>
      </c>
      <c r="S59" s="3" t="s">
        <v>52</v>
      </c>
      <c r="T59" s="3" t="s">
        <v>53</v>
      </c>
      <c r="U59" s="3" t="s">
        <v>138</v>
      </c>
      <c r="V59" s="3" t="s">
        <v>122</v>
      </c>
      <c r="W59" s="3" t="s">
        <v>84</v>
      </c>
      <c r="X59" s="3" t="s">
        <v>124</v>
      </c>
      <c r="Y59" s="3" t="s">
        <v>63</v>
      </c>
      <c r="Z59" s="3" t="s">
        <v>56</v>
      </c>
      <c r="AA59" s="3" t="s">
        <v>153</v>
      </c>
      <c r="AB59" s="3" t="s">
        <v>126</v>
      </c>
      <c r="AC59" s="3" t="s">
        <v>139</v>
      </c>
      <c r="AD59" s="3" t="s">
        <v>63</v>
      </c>
      <c r="AE59" s="3" t="s">
        <v>107</v>
      </c>
      <c r="AF59" s="3" t="s">
        <v>80</v>
      </c>
      <c r="AG59" s="3" t="s">
        <v>109</v>
      </c>
      <c r="AH59" s="3" t="s">
        <v>500</v>
      </c>
      <c r="AI59" s="8" t="s">
        <v>501</v>
      </c>
      <c r="AJ59" s="9" t="str">
        <f>HYPERLINK("https://drive.google.com/file/d/1v_s-auVT7WjF5yrxr-JBLvJUL72nrt-d/view?usp=drivesdk","Rutuja somnath Raut_प्रमाणपत्र")</f>
        <v>Rutuja somnath Raut_प्रमाणपत्र</v>
      </c>
      <c r="AK59" s="3" t="s">
        <v>502</v>
      </c>
    </row>
    <row r="60" spans="1:37">
      <c r="A60" s="5">
        <v>44217.504548425924</v>
      </c>
      <c r="B60" s="6" t="s">
        <v>503</v>
      </c>
      <c r="C60" s="7">
        <v>14</v>
      </c>
      <c r="D60" s="6" t="s">
        <v>504</v>
      </c>
      <c r="E60" s="6" t="s">
        <v>505</v>
      </c>
      <c r="F60" s="6" t="s">
        <v>182</v>
      </c>
      <c r="G60" s="6" t="s">
        <v>41</v>
      </c>
      <c r="H60" s="6" t="s">
        <v>150</v>
      </c>
      <c r="I60" s="6">
        <v>2027</v>
      </c>
      <c r="J60" s="3" t="s">
        <v>75</v>
      </c>
      <c r="K60" s="3" t="s">
        <v>161</v>
      </c>
      <c r="L60" s="3" t="s">
        <v>45</v>
      </c>
      <c r="M60" s="3" t="s">
        <v>78</v>
      </c>
      <c r="N60" s="3" t="s">
        <v>119</v>
      </c>
      <c r="O60" s="3" t="s">
        <v>79</v>
      </c>
      <c r="P60" s="3" t="s">
        <v>141</v>
      </c>
      <c r="Q60" s="3" t="s">
        <v>59</v>
      </c>
      <c r="R60" s="3" t="s">
        <v>51</v>
      </c>
      <c r="S60" s="3" t="s">
        <v>120</v>
      </c>
      <c r="T60" s="3" t="s">
        <v>83</v>
      </c>
      <c r="U60" s="3" t="s">
        <v>138</v>
      </c>
      <c r="V60" s="3" t="s">
        <v>55</v>
      </c>
      <c r="W60" s="3" t="s">
        <v>123</v>
      </c>
      <c r="X60" s="3" t="s">
        <v>175</v>
      </c>
      <c r="Y60" s="3" t="s">
        <v>56</v>
      </c>
      <c r="Z60" s="3" t="s">
        <v>63</v>
      </c>
      <c r="AA60" s="3" t="s">
        <v>153</v>
      </c>
      <c r="AB60" s="3" t="s">
        <v>126</v>
      </c>
      <c r="AC60" s="3" t="s">
        <v>88</v>
      </c>
      <c r="AD60" s="3" t="s">
        <v>127</v>
      </c>
      <c r="AE60" s="3" t="s">
        <v>107</v>
      </c>
      <c r="AF60" s="3" t="s">
        <v>65</v>
      </c>
      <c r="AG60" s="3" t="s">
        <v>90</v>
      </c>
      <c r="AH60" s="3" t="s">
        <v>506</v>
      </c>
      <c r="AI60" s="8" t="s">
        <v>507</v>
      </c>
      <c r="AJ60" s="9" t="str">
        <f>HYPERLINK("https://drive.google.com/file/d/1I8lnilz8C-wg5Q8qSmckNafEnw8YoVjE/view?usp=drivesdk","Vivek kailas susar_प्रमाणपत्र")</f>
        <v>Vivek kailas susar_प्रमाणपत्र</v>
      </c>
      <c r="AK60" s="3" t="s">
        <v>508</v>
      </c>
    </row>
    <row r="61" spans="1:37">
      <c r="A61" s="5">
        <v>44218.848902997684</v>
      </c>
      <c r="B61" s="6" t="s">
        <v>509</v>
      </c>
      <c r="C61" s="7">
        <v>34</v>
      </c>
      <c r="D61" s="6" t="s">
        <v>510</v>
      </c>
      <c r="E61" s="6" t="s">
        <v>511</v>
      </c>
      <c r="F61" s="6" t="s">
        <v>260</v>
      </c>
      <c r="G61" s="6" t="s">
        <v>41</v>
      </c>
      <c r="H61" s="6" t="s">
        <v>98</v>
      </c>
      <c r="I61" s="6">
        <v>2027</v>
      </c>
      <c r="J61" s="3" t="s">
        <v>117</v>
      </c>
      <c r="K61" s="3" t="s">
        <v>161</v>
      </c>
      <c r="L61" s="3" t="s">
        <v>45</v>
      </c>
      <c r="M61" s="3" t="s">
        <v>78</v>
      </c>
      <c r="N61" s="3" t="s">
        <v>137</v>
      </c>
      <c r="O61" s="3" t="s">
        <v>79</v>
      </c>
      <c r="P61" s="3" t="s">
        <v>102</v>
      </c>
      <c r="Q61" s="3" t="s">
        <v>81</v>
      </c>
      <c r="R61" s="3" t="s">
        <v>184</v>
      </c>
      <c r="S61" s="3" t="s">
        <v>120</v>
      </c>
      <c r="T61" s="3" t="s">
        <v>53</v>
      </c>
      <c r="U61" s="3" t="s">
        <v>138</v>
      </c>
      <c r="V61" s="3" t="s">
        <v>49</v>
      </c>
      <c r="W61" s="3" t="s">
        <v>123</v>
      </c>
      <c r="X61" s="3" t="s">
        <v>124</v>
      </c>
      <c r="Y61" s="3" t="s">
        <v>56</v>
      </c>
      <c r="Z61" s="3" t="s">
        <v>56</v>
      </c>
      <c r="AA61" s="3" t="s">
        <v>60</v>
      </c>
      <c r="AB61" s="3" t="s">
        <v>126</v>
      </c>
      <c r="AC61" s="3" t="s">
        <v>88</v>
      </c>
      <c r="AD61" s="3" t="s">
        <v>127</v>
      </c>
      <c r="AE61" s="3" t="s">
        <v>64</v>
      </c>
      <c r="AF61" s="3" t="s">
        <v>108</v>
      </c>
      <c r="AG61" s="3" t="s">
        <v>90</v>
      </c>
      <c r="AH61" s="3" t="s">
        <v>512</v>
      </c>
      <c r="AI61" s="8" t="s">
        <v>513</v>
      </c>
      <c r="AJ61" s="9" t="str">
        <f>HYPERLINK("https://drive.google.com/file/d/1kkKU25UJqVvEMrdjpOl2Iz2IInOmrfUc/view?usp=drivesdk","Kunal Ramdas Shelke_प्रमाणपत्र")</f>
        <v>Kunal Ramdas Shelke_प्रमाणपत्र</v>
      </c>
      <c r="AK61" s="3" t="s">
        <v>514</v>
      </c>
    </row>
    <row r="62" spans="1:37">
      <c r="A62" s="5">
        <v>44220.686370185183</v>
      </c>
      <c r="B62" s="6" t="s">
        <v>515</v>
      </c>
      <c r="C62" s="7">
        <v>24</v>
      </c>
      <c r="D62" s="6" t="s">
        <v>516</v>
      </c>
      <c r="E62" s="6" t="s">
        <v>517</v>
      </c>
      <c r="F62" s="6" t="s">
        <v>518</v>
      </c>
      <c r="G62" s="6" t="s">
        <v>74</v>
      </c>
      <c r="H62" s="6" t="s">
        <v>98</v>
      </c>
      <c r="I62" s="6">
        <v>2025</v>
      </c>
      <c r="J62" s="3" t="s">
        <v>117</v>
      </c>
      <c r="K62" s="3" t="s">
        <v>161</v>
      </c>
      <c r="L62" s="3" t="s">
        <v>45</v>
      </c>
      <c r="M62" s="3" t="s">
        <v>136</v>
      </c>
      <c r="N62" s="3" t="s">
        <v>119</v>
      </c>
      <c r="O62" s="3" t="s">
        <v>79</v>
      </c>
      <c r="P62" s="3" t="s">
        <v>80</v>
      </c>
      <c r="Q62" s="3" t="s">
        <v>81</v>
      </c>
      <c r="R62" s="3" t="s">
        <v>82</v>
      </c>
      <c r="S62" s="3" t="s">
        <v>152</v>
      </c>
      <c r="T62" s="3" t="s">
        <v>83</v>
      </c>
      <c r="U62" s="3" t="s">
        <v>54</v>
      </c>
      <c r="V62" s="3" t="s">
        <v>55</v>
      </c>
      <c r="W62" s="3" t="s">
        <v>84</v>
      </c>
      <c r="X62" s="3" t="s">
        <v>124</v>
      </c>
      <c r="Y62" s="3" t="s">
        <v>58</v>
      </c>
      <c r="Z62" s="3" t="s">
        <v>56</v>
      </c>
      <c r="AA62" s="3" t="s">
        <v>60</v>
      </c>
      <c r="AB62" s="3" t="s">
        <v>126</v>
      </c>
      <c r="AC62" s="3" t="s">
        <v>62</v>
      </c>
      <c r="AD62" s="3" t="s">
        <v>127</v>
      </c>
      <c r="AE62" s="3" t="s">
        <v>107</v>
      </c>
      <c r="AF62" s="3" t="s">
        <v>80</v>
      </c>
      <c r="AG62" s="3" t="s">
        <v>90</v>
      </c>
      <c r="AH62" s="3" t="s">
        <v>519</v>
      </c>
      <c r="AI62" s="8" t="s">
        <v>520</v>
      </c>
      <c r="AJ62" s="9" t="str">
        <f>HYPERLINK("https://drive.google.com/file/d/11yzMbksPkwuun49y5kSdw1chOZsoiZ65/view?usp=drivesdk","Anushka vishwasrao Deshmukh_प्रमाणपत्र")</f>
        <v>Anushka vishwasrao Deshmukh_प्रमाणपत्र</v>
      </c>
      <c r="AK62" s="3" t="s">
        <v>521</v>
      </c>
    </row>
    <row r="63" spans="1:37">
      <c r="A63" s="5">
        <v>44221.589771585648</v>
      </c>
      <c r="B63" s="6" t="s">
        <v>522</v>
      </c>
      <c r="C63" s="7">
        <v>32</v>
      </c>
      <c r="D63" s="6" t="s">
        <v>523</v>
      </c>
      <c r="E63" s="6" t="s">
        <v>524</v>
      </c>
      <c r="F63" s="6" t="s">
        <v>148</v>
      </c>
      <c r="G63" s="6" t="s">
        <v>149</v>
      </c>
      <c r="H63" s="6" t="s">
        <v>98</v>
      </c>
      <c r="I63" s="6">
        <v>2025</v>
      </c>
      <c r="J63" s="3" t="s">
        <v>117</v>
      </c>
      <c r="K63" s="3" t="s">
        <v>161</v>
      </c>
      <c r="L63" s="3" t="s">
        <v>45</v>
      </c>
      <c r="M63" s="3" t="s">
        <v>78</v>
      </c>
      <c r="N63" s="3" t="s">
        <v>47</v>
      </c>
      <c r="O63" s="3" t="s">
        <v>79</v>
      </c>
      <c r="P63" s="3" t="s">
        <v>102</v>
      </c>
      <c r="Q63" s="3" t="s">
        <v>50</v>
      </c>
      <c r="R63" s="3" t="s">
        <v>184</v>
      </c>
      <c r="S63" s="3" t="s">
        <v>120</v>
      </c>
      <c r="T63" s="3" t="s">
        <v>53</v>
      </c>
      <c r="U63" s="3" t="s">
        <v>138</v>
      </c>
      <c r="V63" s="3" t="s">
        <v>122</v>
      </c>
      <c r="W63" s="3" t="s">
        <v>123</v>
      </c>
      <c r="X63" s="3" t="s">
        <v>124</v>
      </c>
      <c r="Y63" s="3" t="s">
        <v>86</v>
      </c>
      <c r="Z63" s="3" t="s">
        <v>56</v>
      </c>
      <c r="AA63" s="3" t="s">
        <v>153</v>
      </c>
      <c r="AB63" s="3" t="s">
        <v>126</v>
      </c>
      <c r="AC63" s="3" t="s">
        <v>62</v>
      </c>
      <c r="AD63" s="3" t="s">
        <v>127</v>
      </c>
      <c r="AE63" s="3" t="s">
        <v>64</v>
      </c>
      <c r="AF63" s="3" t="s">
        <v>65</v>
      </c>
      <c r="AG63" s="3" t="s">
        <v>90</v>
      </c>
      <c r="AH63" s="3" t="s">
        <v>525</v>
      </c>
      <c r="AI63" s="8" t="s">
        <v>526</v>
      </c>
      <c r="AJ63" s="9" t="str">
        <f>HYPERLINK("https://drive.google.com/file/d/1ec7d1-IGim953sYxFxcbssFs2TJUdoFF/view?usp=drivesdk","Asmita anant sonwane_प्रमाणपत्र")</f>
        <v>Asmita anant sonwane_प्रमाणपत्र</v>
      </c>
      <c r="AK63" s="3" t="s">
        <v>527</v>
      </c>
    </row>
    <row r="64" spans="1:37">
      <c r="A64" s="5">
        <v>44222.369851527779</v>
      </c>
      <c r="B64" s="6" t="s">
        <v>528</v>
      </c>
      <c r="C64" s="7">
        <v>28</v>
      </c>
      <c r="D64" s="6" t="s">
        <v>529</v>
      </c>
      <c r="E64" s="6" t="s">
        <v>530</v>
      </c>
      <c r="F64" s="6" t="s">
        <v>356</v>
      </c>
      <c r="G64" s="6" t="s">
        <v>41</v>
      </c>
      <c r="H64" s="6" t="s">
        <v>42</v>
      </c>
      <c r="I64" s="6">
        <v>2025</v>
      </c>
      <c r="J64" s="3" t="s">
        <v>117</v>
      </c>
      <c r="K64" s="3" t="s">
        <v>161</v>
      </c>
      <c r="L64" s="3" t="s">
        <v>45</v>
      </c>
      <c r="M64" s="3" t="s">
        <v>136</v>
      </c>
      <c r="N64" s="3" t="s">
        <v>137</v>
      </c>
      <c r="O64" s="3" t="s">
        <v>79</v>
      </c>
      <c r="P64" s="3" t="s">
        <v>141</v>
      </c>
      <c r="Q64" s="3" t="s">
        <v>183</v>
      </c>
      <c r="R64" s="3" t="s">
        <v>184</v>
      </c>
      <c r="S64" s="3" t="s">
        <v>103</v>
      </c>
      <c r="T64" s="3" t="s">
        <v>83</v>
      </c>
      <c r="U64" s="3" t="s">
        <v>138</v>
      </c>
      <c r="V64" s="3" t="s">
        <v>55</v>
      </c>
      <c r="W64" s="3" t="s">
        <v>123</v>
      </c>
      <c r="X64" s="3" t="s">
        <v>85</v>
      </c>
      <c r="Y64" s="3" t="s">
        <v>63</v>
      </c>
      <c r="Z64" s="3" t="s">
        <v>56</v>
      </c>
      <c r="AA64" s="3" t="s">
        <v>60</v>
      </c>
      <c r="AB64" s="3" t="s">
        <v>126</v>
      </c>
      <c r="AC64" s="3" t="s">
        <v>62</v>
      </c>
      <c r="AD64" s="3" t="s">
        <v>86</v>
      </c>
      <c r="AE64" s="3" t="s">
        <v>64</v>
      </c>
      <c r="AF64" s="3" t="s">
        <v>65</v>
      </c>
      <c r="AG64" s="3" t="s">
        <v>90</v>
      </c>
      <c r="AH64" s="3" t="s">
        <v>531</v>
      </c>
      <c r="AI64" s="8" t="s">
        <v>532</v>
      </c>
      <c r="AJ64" s="9" t="str">
        <f>HYPERLINK("https://drive.google.com/file/d/1UyzTR6YMddEtFcBShdU5G9lsubPmmNwA/view?usp=drivesdk","Aditya shekhar ghatge_प्रमाणपत्र")</f>
        <v>Aditya shekhar ghatge_प्रमाणपत्र</v>
      </c>
      <c r="AK64" s="3" t="s">
        <v>533</v>
      </c>
    </row>
    <row r="65" spans="1:37">
      <c r="A65" s="5">
        <v>44223.719627962964</v>
      </c>
      <c r="B65" s="6" t="s">
        <v>534</v>
      </c>
      <c r="C65" s="7">
        <v>26</v>
      </c>
      <c r="D65" s="6" t="s">
        <v>535</v>
      </c>
      <c r="E65" s="6" t="s">
        <v>536</v>
      </c>
      <c r="F65" s="6" t="s">
        <v>148</v>
      </c>
      <c r="G65" s="6" t="s">
        <v>74</v>
      </c>
      <c r="H65" s="6" t="s">
        <v>98</v>
      </c>
      <c r="I65" s="6">
        <v>2025</v>
      </c>
      <c r="J65" s="3" t="s">
        <v>117</v>
      </c>
      <c r="K65" s="3" t="s">
        <v>44</v>
      </c>
      <c r="L65" s="3" t="s">
        <v>45</v>
      </c>
      <c r="M65" s="3" t="s">
        <v>78</v>
      </c>
      <c r="N65" s="3" t="s">
        <v>137</v>
      </c>
      <c r="O65" s="3" t="s">
        <v>79</v>
      </c>
      <c r="P65" s="3" t="s">
        <v>141</v>
      </c>
      <c r="Q65" s="3" t="s">
        <v>59</v>
      </c>
      <c r="R65" s="3" t="s">
        <v>184</v>
      </c>
      <c r="S65" s="3" t="s">
        <v>152</v>
      </c>
      <c r="T65" s="3" t="s">
        <v>53</v>
      </c>
      <c r="U65" s="3" t="s">
        <v>54</v>
      </c>
      <c r="V65" s="3" t="s">
        <v>122</v>
      </c>
      <c r="W65" s="3" t="s">
        <v>123</v>
      </c>
      <c r="X65" s="3" t="s">
        <v>175</v>
      </c>
      <c r="Y65" s="3" t="s">
        <v>58</v>
      </c>
      <c r="Z65" s="3" t="s">
        <v>58</v>
      </c>
      <c r="AA65" s="3" t="s">
        <v>60</v>
      </c>
      <c r="AB65" s="3" t="s">
        <v>106</v>
      </c>
      <c r="AC65" s="3" t="s">
        <v>62</v>
      </c>
      <c r="AD65" s="3" t="s">
        <v>86</v>
      </c>
      <c r="AE65" s="3" t="s">
        <v>64</v>
      </c>
      <c r="AF65" s="3" t="s">
        <v>80</v>
      </c>
      <c r="AG65" s="3" t="s">
        <v>109</v>
      </c>
      <c r="AH65" s="3" t="s">
        <v>537</v>
      </c>
      <c r="AI65" s="8" t="s">
        <v>538</v>
      </c>
      <c r="AJ65" s="9" t="str">
        <f>HYPERLINK("https://drive.google.com/file/d/1PI22s2woOMJ8Z9fO3_XobFIbdo865j1H/view?usp=drivesdk","Swati Ramhari Pawar_प्रमाणपत्र")</f>
        <v>Swati Ramhari Pawar_प्रमाणपत्र</v>
      </c>
      <c r="AK65" s="3" t="s">
        <v>539</v>
      </c>
    </row>
    <row r="66" spans="1:37">
      <c r="A66" s="5">
        <v>44223.857475208337</v>
      </c>
      <c r="B66" s="6" t="s">
        <v>540</v>
      </c>
      <c r="C66" s="7">
        <v>14</v>
      </c>
      <c r="D66" s="6" t="s">
        <v>541</v>
      </c>
      <c r="E66" s="6" t="s">
        <v>473</v>
      </c>
      <c r="F66" s="6" t="s">
        <v>148</v>
      </c>
      <c r="G66" s="6" t="s">
        <v>207</v>
      </c>
      <c r="H66" s="6" t="s">
        <v>150</v>
      </c>
      <c r="I66" s="6">
        <v>2032</v>
      </c>
      <c r="J66" s="3" t="s">
        <v>99</v>
      </c>
      <c r="K66" s="3" t="s">
        <v>100</v>
      </c>
      <c r="L66" s="3" t="s">
        <v>77</v>
      </c>
      <c r="M66" s="3" t="s">
        <v>46</v>
      </c>
      <c r="N66" s="3" t="s">
        <v>119</v>
      </c>
      <c r="O66" s="3" t="s">
        <v>79</v>
      </c>
      <c r="P66" s="3" t="s">
        <v>49</v>
      </c>
      <c r="Q66" s="3" t="s">
        <v>81</v>
      </c>
      <c r="R66" s="3" t="s">
        <v>51</v>
      </c>
      <c r="S66" s="3" t="s">
        <v>52</v>
      </c>
      <c r="T66" s="3" t="s">
        <v>289</v>
      </c>
      <c r="U66" s="3" t="s">
        <v>104</v>
      </c>
      <c r="V66" s="3" t="s">
        <v>55</v>
      </c>
      <c r="W66" s="3" t="s">
        <v>123</v>
      </c>
      <c r="X66" s="3" t="s">
        <v>124</v>
      </c>
      <c r="Y66" s="3" t="s">
        <v>63</v>
      </c>
      <c r="Z66" s="3" t="s">
        <v>59</v>
      </c>
      <c r="AA66" s="3" t="s">
        <v>125</v>
      </c>
      <c r="AB66" s="3" t="s">
        <v>106</v>
      </c>
      <c r="AC66" s="3" t="s">
        <v>62</v>
      </c>
      <c r="AD66" s="3" t="s">
        <v>127</v>
      </c>
      <c r="AE66" s="3" t="s">
        <v>89</v>
      </c>
      <c r="AF66" s="3" t="s">
        <v>108</v>
      </c>
      <c r="AG66" s="3" t="s">
        <v>66</v>
      </c>
      <c r="AH66" s="3" t="s">
        <v>542</v>
      </c>
      <c r="AI66" s="8" t="s">
        <v>543</v>
      </c>
      <c r="AJ66" s="9" t="str">
        <f>HYPERLINK("https://drive.google.com/file/d/172eTMyrGbl4wIdgbd1VnfUX5hc3ycMx6/view?usp=drivesdk","Sana shaikh_प्रमाणपत्र")</f>
        <v>Sana shaikh_प्रमाणपत्र</v>
      </c>
      <c r="AK66" s="3" t="s">
        <v>544</v>
      </c>
    </row>
    <row r="67" spans="1:37">
      <c r="A67" s="5">
        <v>44224.625328888884</v>
      </c>
      <c r="B67" s="6" t="s">
        <v>545</v>
      </c>
      <c r="C67" s="7">
        <v>6</v>
      </c>
      <c r="D67" s="6" t="s">
        <v>546</v>
      </c>
      <c r="E67" s="6" t="s">
        <v>547</v>
      </c>
      <c r="F67" s="6" t="s">
        <v>97</v>
      </c>
      <c r="G67" s="6" t="s">
        <v>149</v>
      </c>
      <c r="H67" s="6" t="s">
        <v>42</v>
      </c>
      <c r="I67" s="6">
        <v>2025</v>
      </c>
      <c r="J67" s="3" t="s">
        <v>43</v>
      </c>
      <c r="K67" s="3" t="s">
        <v>44</v>
      </c>
      <c r="L67" s="3" t="s">
        <v>151</v>
      </c>
      <c r="M67" s="3" t="s">
        <v>136</v>
      </c>
      <c r="N67" s="3" t="s">
        <v>101</v>
      </c>
      <c r="O67" s="3" t="s">
        <v>48</v>
      </c>
      <c r="P67" s="3" t="s">
        <v>141</v>
      </c>
      <c r="Q67" s="3" t="s">
        <v>59</v>
      </c>
      <c r="R67" s="3" t="s">
        <v>82</v>
      </c>
      <c r="S67" s="3" t="s">
        <v>52</v>
      </c>
      <c r="T67" s="3" t="s">
        <v>83</v>
      </c>
      <c r="U67" s="3" t="s">
        <v>138</v>
      </c>
      <c r="V67" s="3" t="s">
        <v>55</v>
      </c>
      <c r="W67" s="3" t="s">
        <v>84</v>
      </c>
      <c r="X67" s="3" t="s">
        <v>124</v>
      </c>
      <c r="Y67" s="3" t="s">
        <v>86</v>
      </c>
      <c r="Z67" s="3" t="s">
        <v>59</v>
      </c>
      <c r="AA67" s="3" t="s">
        <v>153</v>
      </c>
      <c r="AB67" s="3" t="s">
        <v>61</v>
      </c>
      <c r="AC67" s="3" t="s">
        <v>88</v>
      </c>
      <c r="AD67" s="3" t="s">
        <v>127</v>
      </c>
      <c r="AE67" s="3" t="s">
        <v>290</v>
      </c>
      <c r="AF67" s="3" t="s">
        <v>65</v>
      </c>
      <c r="AG67" s="3" t="s">
        <v>548</v>
      </c>
      <c r="AH67" s="3" t="s">
        <v>549</v>
      </c>
      <c r="AI67" s="8" t="s">
        <v>550</v>
      </c>
      <c r="AJ67" s="9" t="str">
        <f>HYPERLINK("https://drive.google.com/file/d/1IeN0PrGkfCJ2stAHI4xMkcRjsUwum-F5/view?usp=drivesdk","Rehan Tayyab Pthan _प्रमाणपत्र")</f>
        <v>Rehan Tayyab Pthan _प्रमाणपत्र</v>
      </c>
      <c r="AK67" s="3" t="s">
        <v>551</v>
      </c>
    </row>
    <row r="68" spans="1:37">
      <c r="A68" s="5">
        <v>44224.661066516201</v>
      </c>
      <c r="B68" s="6" t="s">
        <v>552</v>
      </c>
      <c r="C68" s="7">
        <v>14</v>
      </c>
      <c r="D68" s="6" t="s">
        <v>553</v>
      </c>
      <c r="E68" s="6" t="s">
        <v>554</v>
      </c>
      <c r="F68" s="6" t="s">
        <v>97</v>
      </c>
      <c r="G68" s="6" t="s">
        <v>74</v>
      </c>
      <c r="H68" s="6" t="s">
        <v>150</v>
      </c>
      <c r="I68" s="6">
        <v>2035</v>
      </c>
      <c r="J68" s="3" t="s">
        <v>117</v>
      </c>
      <c r="K68" s="3" t="s">
        <v>44</v>
      </c>
      <c r="L68" s="3" t="s">
        <v>288</v>
      </c>
      <c r="M68" s="3" t="s">
        <v>136</v>
      </c>
      <c r="N68" s="3" t="s">
        <v>119</v>
      </c>
      <c r="O68" s="3" t="s">
        <v>48</v>
      </c>
      <c r="P68" s="3" t="s">
        <v>102</v>
      </c>
      <c r="Q68" s="3" t="s">
        <v>183</v>
      </c>
      <c r="R68" s="3" t="s">
        <v>82</v>
      </c>
      <c r="S68" s="3" t="s">
        <v>120</v>
      </c>
      <c r="T68" s="3" t="s">
        <v>53</v>
      </c>
      <c r="U68" s="3" t="s">
        <v>138</v>
      </c>
      <c r="V68" s="3" t="s">
        <v>49</v>
      </c>
      <c r="W68" s="3" t="s">
        <v>123</v>
      </c>
      <c r="X68" s="3" t="s">
        <v>85</v>
      </c>
      <c r="Y68" s="3" t="s">
        <v>63</v>
      </c>
      <c r="Z68" s="3" t="s">
        <v>59</v>
      </c>
      <c r="AA68" s="3" t="s">
        <v>125</v>
      </c>
      <c r="AB68" s="3" t="s">
        <v>126</v>
      </c>
      <c r="AC68" s="3" t="s">
        <v>62</v>
      </c>
      <c r="AD68" s="3" t="s">
        <v>63</v>
      </c>
      <c r="AE68" s="3" t="s">
        <v>107</v>
      </c>
      <c r="AF68" s="3" t="s">
        <v>80</v>
      </c>
      <c r="AG68" s="3" t="s">
        <v>90</v>
      </c>
      <c r="AH68" s="3" t="s">
        <v>555</v>
      </c>
      <c r="AI68" s="8" t="s">
        <v>556</v>
      </c>
      <c r="AJ68" s="9" t="str">
        <f>HYPERLINK("https://drive.google.com/file/d/1gKfJYoeU1Sm7AtsHfzFE4t7j1OF3HCRe/view?usp=drivesdk","Aditya Govind Tambe _प्रमाणपत्र")</f>
        <v>Aditya Govind Tambe _प्रमाणपत्र</v>
      </c>
      <c r="AK68" s="3" t="s">
        <v>557</v>
      </c>
    </row>
    <row r="69" spans="1:37">
      <c r="A69" s="5">
        <v>44224.667969097223</v>
      </c>
      <c r="B69" s="6" t="s">
        <v>558</v>
      </c>
      <c r="C69" s="7">
        <v>12</v>
      </c>
      <c r="D69" s="6" t="s">
        <v>559</v>
      </c>
      <c r="E69" s="6" t="s">
        <v>115</v>
      </c>
      <c r="F69" s="6" t="s">
        <v>116</v>
      </c>
      <c r="G69" s="6" t="s">
        <v>74</v>
      </c>
      <c r="H69" s="6" t="s">
        <v>42</v>
      </c>
      <c r="I69" s="6">
        <v>2035</v>
      </c>
      <c r="J69" s="3" t="s">
        <v>99</v>
      </c>
      <c r="K69" s="3" t="s">
        <v>76</v>
      </c>
      <c r="L69" s="3" t="s">
        <v>77</v>
      </c>
      <c r="M69" s="3" t="s">
        <v>46</v>
      </c>
      <c r="N69" s="3" t="s">
        <v>101</v>
      </c>
      <c r="O69" s="3" t="s">
        <v>79</v>
      </c>
      <c r="P69" s="3" t="s">
        <v>49</v>
      </c>
      <c r="Q69" s="3" t="s">
        <v>50</v>
      </c>
      <c r="R69" s="3" t="s">
        <v>184</v>
      </c>
      <c r="S69" s="3" t="s">
        <v>152</v>
      </c>
      <c r="T69" s="3" t="s">
        <v>53</v>
      </c>
      <c r="U69" s="3" t="s">
        <v>121</v>
      </c>
      <c r="V69" s="3" t="s">
        <v>55</v>
      </c>
      <c r="W69" s="3" t="s">
        <v>56</v>
      </c>
      <c r="X69" s="3" t="s">
        <v>57</v>
      </c>
      <c r="Y69" s="3" t="s">
        <v>56</v>
      </c>
      <c r="Z69" s="3" t="s">
        <v>63</v>
      </c>
      <c r="AA69" s="3" t="s">
        <v>153</v>
      </c>
      <c r="AB69" s="3" t="s">
        <v>61</v>
      </c>
      <c r="AC69" s="3" t="s">
        <v>139</v>
      </c>
      <c r="AD69" s="3" t="s">
        <v>63</v>
      </c>
      <c r="AE69" s="3" t="s">
        <v>89</v>
      </c>
      <c r="AF69" s="3" t="s">
        <v>108</v>
      </c>
      <c r="AG69" s="3" t="s">
        <v>548</v>
      </c>
      <c r="AH69" s="3" t="s">
        <v>560</v>
      </c>
      <c r="AI69" s="8" t="s">
        <v>561</v>
      </c>
      <c r="AJ69" s="9" t="str">
        <f>HYPERLINK("https://drive.google.com/file/d/1GidE8gV2i-k_0w4XpoBq46FUNkLUL-fG/view?usp=drivesdk","सोहम अशोक कोळपकर_प्रमाणपत्र")</f>
        <v>सोहम अशोक कोळपकर_प्रमाणपत्र</v>
      </c>
      <c r="AK69" s="3" t="s">
        <v>562</v>
      </c>
    </row>
    <row r="70" spans="1:37">
      <c r="A70" s="5">
        <v>44224.697589270829</v>
      </c>
      <c r="B70" s="6" t="s">
        <v>563</v>
      </c>
      <c r="C70" s="7">
        <v>20</v>
      </c>
      <c r="D70" s="6" t="s">
        <v>564</v>
      </c>
      <c r="E70" s="6" t="s">
        <v>565</v>
      </c>
      <c r="F70" s="6" t="s">
        <v>97</v>
      </c>
      <c r="G70" s="6" t="s">
        <v>207</v>
      </c>
      <c r="H70" s="6" t="s">
        <v>98</v>
      </c>
      <c r="I70" s="6">
        <v>2025</v>
      </c>
      <c r="J70" s="3" t="s">
        <v>117</v>
      </c>
      <c r="K70" s="3" t="s">
        <v>161</v>
      </c>
      <c r="L70" s="3" t="s">
        <v>45</v>
      </c>
      <c r="M70" s="3" t="s">
        <v>46</v>
      </c>
      <c r="N70" s="3" t="s">
        <v>137</v>
      </c>
      <c r="O70" s="3" t="s">
        <v>79</v>
      </c>
      <c r="P70" s="3" t="s">
        <v>49</v>
      </c>
      <c r="Q70" s="3" t="s">
        <v>50</v>
      </c>
      <c r="R70" s="3" t="s">
        <v>51</v>
      </c>
      <c r="S70" s="3" t="s">
        <v>120</v>
      </c>
      <c r="T70" s="3" t="s">
        <v>83</v>
      </c>
      <c r="U70" s="3" t="s">
        <v>138</v>
      </c>
      <c r="V70" s="3" t="s">
        <v>122</v>
      </c>
      <c r="W70" s="3" t="s">
        <v>185</v>
      </c>
      <c r="X70" s="3" t="s">
        <v>57</v>
      </c>
      <c r="Y70" s="3" t="s">
        <v>56</v>
      </c>
      <c r="Z70" s="3" t="s">
        <v>59</v>
      </c>
      <c r="AA70" s="3" t="s">
        <v>60</v>
      </c>
      <c r="AB70" s="3" t="s">
        <v>61</v>
      </c>
      <c r="AC70" s="3" t="s">
        <v>62</v>
      </c>
      <c r="AD70" s="3" t="s">
        <v>86</v>
      </c>
      <c r="AE70" s="3" t="s">
        <v>290</v>
      </c>
      <c r="AF70" s="3" t="s">
        <v>141</v>
      </c>
      <c r="AG70" s="3" t="s">
        <v>90</v>
      </c>
      <c r="AH70" s="3" t="s">
        <v>566</v>
      </c>
      <c r="AI70" s="8" t="s">
        <v>567</v>
      </c>
      <c r="AJ70" s="9" t="str">
        <f>HYPERLINK("https://drive.google.com/file/d/1fA4TelLfJOdrxWonV47chl8sZ-tiJWm5/view?usp=drivesdk","Fatima Arif Shaikh _प्रमाणपत्र")</f>
        <v>Fatima Arif Shaikh _प्रमाणपत्र</v>
      </c>
      <c r="AK70" s="3" t="s">
        <v>568</v>
      </c>
    </row>
    <row r="71" spans="1:37">
      <c r="A71" s="5">
        <v>44224.698199016202</v>
      </c>
      <c r="B71" s="6" t="s">
        <v>569</v>
      </c>
      <c r="C71" s="7">
        <v>30</v>
      </c>
      <c r="D71" s="6" t="s">
        <v>570</v>
      </c>
      <c r="E71" s="6" t="s">
        <v>571</v>
      </c>
      <c r="F71" s="6" t="s">
        <v>97</v>
      </c>
      <c r="G71" s="6" t="s">
        <v>74</v>
      </c>
      <c r="H71" s="6" t="s">
        <v>98</v>
      </c>
      <c r="I71" s="6">
        <v>2035</v>
      </c>
      <c r="J71" s="3" t="s">
        <v>117</v>
      </c>
      <c r="K71" s="3" t="s">
        <v>161</v>
      </c>
      <c r="L71" s="3" t="s">
        <v>288</v>
      </c>
      <c r="M71" s="3" t="s">
        <v>46</v>
      </c>
      <c r="N71" s="3" t="s">
        <v>137</v>
      </c>
      <c r="O71" s="3" t="s">
        <v>79</v>
      </c>
      <c r="P71" s="3" t="s">
        <v>49</v>
      </c>
      <c r="Q71" s="3" t="s">
        <v>50</v>
      </c>
      <c r="R71" s="3" t="s">
        <v>51</v>
      </c>
      <c r="S71" s="3" t="s">
        <v>120</v>
      </c>
      <c r="T71" s="3" t="s">
        <v>53</v>
      </c>
      <c r="U71" s="3" t="s">
        <v>54</v>
      </c>
      <c r="V71" s="3" t="s">
        <v>122</v>
      </c>
      <c r="W71" s="3" t="s">
        <v>123</v>
      </c>
      <c r="X71" s="3" t="s">
        <v>124</v>
      </c>
      <c r="Y71" s="3" t="s">
        <v>86</v>
      </c>
      <c r="Z71" s="3" t="s">
        <v>56</v>
      </c>
      <c r="AA71" s="3" t="s">
        <v>153</v>
      </c>
      <c r="AB71" s="3" t="s">
        <v>61</v>
      </c>
      <c r="AC71" s="3" t="s">
        <v>62</v>
      </c>
      <c r="AD71" s="3" t="s">
        <v>86</v>
      </c>
      <c r="AE71" s="3" t="s">
        <v>89</v>
      </c>
      <c r="AF71" s="3" t="s">
        <v>108</v>
      </c>
      <c r="AG71" s="3" t="s">
        <v>66</v>
      </c>
      <c r="AH71" s="3" t="s">
        <v>572</v>
      </c>
      <c r="AI71" s="8" t="s">
        <v>573</v>
      </c>
      <c r="AJ71" s="9" t="str">
        <f>HYPERLINK("https://drive.google.com/file/d/1DnmHxWVU6CAySIym-YnvqvXXtJTE6Sb2/view?usp=drivesdk","Pratik Bhagwan Jadhav _प्रमाणपत्र")</f>
        <v>Pratik Bhagwan Jadhav _प्रमाणपत्र</v>
      </c>
      <c r="AK71" s="3" t="s">
        <v>574</v>
      </c>
    </row>
    <row r="72" spans="1:37">
      <c r="A72" s="5">
        <v>44224.805904363428</v>
      </c>
      <c r="B72" s="6" t="s">
        <v>575</v>
      </c>
      <c r="C72" s="7">
        <v>14</v>
      </c>
      <c r="D72" s="6" t="s">
        <v>576</v>
      </c>
      <c r="E72" s="6" t="s">
        <v>577</v>
      </c>
      <c r="F72" s="6" t="s">
        <v>578</v>
      </c>
      <c r="G72" s="6" t="s">
        <v>149</v>
      </c>
      <c r="H72" s="6" t="s">
        <v>199</v>
      </c>
      <c r="I72" s="6">
        <v>2027</v>
      </c>
      <c r="J72" s="3" t="s">
        <v>75</v>
      </c>
      <c r="K72" s="3" t="s">
        <v>76</v>
      </c>
      <c r="L72" s="3" t="s">
        <v>45</v>
      </c>
      <c r="M72" s="3" t="s">
        <v>46</v>
      </c>
      <c r="N72" s="3" t="s">
        <v>137</v>
      </c>
      <c r="O72" s="3" t="s">
        <v>79</v>
      </c>
      <c r="P72" s="3" t="s">
        <v>102</v>
      </c>
      <c r="Q72" s="3" t="s">
        <v>50</v>
      </c>
      <c r="R72" s="3" t="s">
        <v>214</v>
      </c>
      <c r="S72" s="3" t="s">
        <v>120</v>
      </c>
      <c r="T72" s="3" t="s">
        <v>289</v>
      </c>
      <c r="U72" s="3" t="s">
        <v>138</v>
      </c>
      <c r="V72" s="3" t="s">
        <v>49</v>
      </c>
      <c r="W72" s="3" t="s">
        <v>123</v>
      </c>
      <c r="X72" s="3" t="s">
        <v>175</v>
      </c>
      <c r="Y72" s="3" t="s">
        <v>58</v>
      </c>
      <c r="Z72" s="3" t="s">
        <v>59</v>
      </c>
      <c r="AA72" s="3" t="s">
        <v>60</v>
      </c>
      <c r="AB72" s="3" t="s">
        <v>126</v>
      </c>
      <c r="AC72" s="3" t="s">
        <v>88</v>
      </c>
      <c r="AD72" s="3" t="s">
        <v>127</v>
      </c>
      <c r="AE72" s="3" t="s">
        <v>64</v>
      </c>
      <c r="AF72" s="3" t="s">
        <v>80</v>
      </c>
      <c r="AG72" s="3" t="s">
        <v>90</v>
      </c>
      <c r="AH72" s="3" t="s">
        <v>579</v>
      </c>
      <c r="AI72" s="8" t="s">
        <v>580</v>
      </c>
      <c r="AJ72" s="9" t="str">
        <f>HYPERLINK("https://drive.google.com/file/d/14s7-iM2JFWOZKVenDz_WdMae4Yj7OdJZ/view?usp=drivesdk","vidya balu ware_प्रमाणपत्र")</f>
        <v>vidya balu ware_प्रमाणपत्र</v>
      </c>
      <c r="AK72" s="3" t="s">
        <v>581</v>
      </c>
    </row>
    <row r="73" spans="1:37">
      <c r="A73" s="5">
        <v>44224.878320000003</v>
      </c>
      <c r="B73" s="6" t="s">
        <v>582</v>
      </c>
      <c r="C73" s="7">
        <v>16</v>
      </c>
      <c r="D73" s="6" t="s">
        <v>583</v>
      </c>
      <c r="E73" s="6" t="s">
        <v>584</v>
      </c>
      <c r="F73" s="6" t="s">
        <v>148</v>
      </c>
      <c r="G73" s="6" t="s">
        <v>207</v>
      </c>
      <c r="H73" s="6" t="s">
        <v>42</v>
      </c>
      <c r="I73" s="6">
        <v>2027</v>
      </c>
      <c r="J73" s="3" t="s">
        <v>43</v>
      </c>
      <c r="K73" s="3" t="s">
        <v>44</v>
      </c>
      <c r="L73" s="3" t="s">
        <v>77</v>
      </c>
      <c r="M73" s="3" t="s">
        <v>46</v>
      </c>
      <c r="N73" s="3" t="s">
        <v>137</v>
      </c>
      <c r="O73" s="3" t="s">
        <v>200</v>
      </c>
      <c r="P73" s="3" t="s">
        <v>49</v>
      </c>
      <c r="Q73" s="3" t="s">
        <v>59</v>
      </c>
      <c r="R73" s="3" t="s">
        <v>184</v>
      </c>
      <c r="S73" s="3" t="s">
        <v>103</v>
      </c>
      <c r="T73" s="3" t="s">
        <v>281</v>
      </c>
      <c r="U73" s="3" t="s">
        <v>54</v>
      </c>
      <c r="V73" s="3" t="s">
        <v>49</v>
      </c>
      <c r="W73" s="3" t="s">
        <v>185</v>
      </c>
      <c r="X73" s="3" t="s">
        <v>57</v>
      </c>
      <c r="Y73" s="3" t="s">
        <v>86</v>
      </c>
      <c r="Z73" s="3" t="s">
        <v>63</v>
      </c>
      <c r="AA73" s="3" t="s">
        <v>153</v>
      </c>
      <c r="AB73" s="3" t="s">
        <v>61</v>
      </c>
      <c r="AC73" s="3" t="s">
        <v>62</v>
      </c>
      <c r="AD73" s="3" t="s">
        <v>86</v>
      </c>
      <c r="AE73" s="3" t="s">
        <v>290</v>
      </c>
      <c r="AF73" s="3" t="s">
        <v>108</v>
      </c>
      <c r="AG73" s="3" t="s">
        <v>370</v>
      </c>
      <c r="AH73" s="3" t="s">
        <v>585</v>
      </c>
      <c r="AI73" s="8" t="s">
        <v>586</v>
      </c>
      <c r="AJ73" s="9" t="str">
        <f>HYPERLINK("https://drive.google.com/file/d/1m8j_79aH1Ako-2tY9SVYJmfhFUFKHPk3/view?usp=drivesdk","Sarthak chhagan bedre_प्रमाणपत्र")</f>
        <v>Sarthak chhagan bedre_प्रमाणपत्र</v>
      </c>
      <c r="AK73" s="3" t="s">
        <v>587</v>
      </c>
    </row>
    <row r="74" spans="1:37">
      <c r="A74" s="5">
        <v>44225.354959363423</v>
      </c>
      <c r="B74" s="6" t="s">
        <v>588</v>
      </c>
      <c r="C74" s="7">
        <v>4</v>
      </c>
      <c r="D74" s="6" t="s">
        <v>589</v>
      </c>
      <c r="E74" s="6" t="s">
        <v>590</v>
      </c>
      <c r="F74" s="6" t="s">
        <v>591</v>
      </c>
      <c r="G74" s="6" t="s">
        <v>135</v>
      </c>
      <c r="H74" s="6" t="s">
        <v>98</v>
      </c>
      <c r="I74" s="6">
        <v>2035</v>
      </c>
      <c r="J74" s="3" t="s">
        <v>75</v>
      </c>
      <c r="K74" s="3" t="s">
        <v>76</v>
      </c>
      <c r="L74" s="3" t="s">
        <v>77</v>
      </c>
      <c r="M74" s="3" t="s">
        <v>46</v>
      </c>
      <c r="N74" s="3" t="s">
        <v>101</v>
      </c>
      <c r="O74" s="3" t="s">
        <v>48</v>
      </c>
      <c r="P74" s="3" t="s">
        <v>49</v>
      </c>
      <c r="Q74" s="3" t="s">
        <v>50</v>
      </c>
      <c r="R74" s="3" t="s">
        <v>82</v>
      </c>
      <c r="S74" s="3" t="s">
        <v>120</v>
      </c>
      <c r="T74" s="3" t="s">
        <v>281</v>
      </c>
      <c r="U74" s="3" t="s">
        <v>54</v>
      </c>
      <c r="V74" s="3" t="s">
        <v>49</v>
      </c>
      <c r="W74" s="3" t="s">
        <v>185</v>
      </c>
      <c r="X74" s="3" t="s">
        <v>57</v>
      </c>
      <c r="Y74" s="3" t="s">
        <v>63</v>
      </c>
      <c r="Z74" s="3" t="s">
        <v>63</v>
      </c>
      <c r="AA74" s="3" t="s">
        <v>60</v>
      </c>
      <c r="AB74" s="3" t="s">
        <v>61</v>
      </c>
      <c r="AC74" s="3" t="s">
        <v>88</v>
      </c>
      <c r="AD74" s="3" t="s">
        <v>127</v>
      </c>
      <c r="AE74" s="3" t="s">
        <v>89</v>
      </c>
      <c r="AF74" s="3" t="s">
        <v>65</v>
      </c>
      <c r="AG74" s="3" t="s">
        <v>109</v>
      </c>
      <c r="AH74" s="3" t="s">
        <v>592</v>
      </c>
      <c r="AI74" s="8" t="s">
        <v>593</v>
      </c>
      <c r="AJ74" s="9" t="str">
        <f>HYPERLINK("https://drive.google.com/file/d/1RiLGnsTDgWTyF-eNnDtmbe2oE-etNjMc/view?usp=drivesdk","Ramhri_प्रमाणपत्र")</f>
        <v>Ramhri_प्रमाणपत्र</v>
      </c>
      <c r="AK74" s="3" t="s">
        <v>594</v>
      </c>
    </row>
    <row r="75" spans="1:37">
      <c r="A75" s="5">
        <v>44225.439833506942</v>
      </c>
      <c r="B75" s="6" t="s">
        <v>595</v>
      </c>
      <c r="C75" s="7">
        <v>14</v>
      </c>
      <c r="D75" s="6" t="s">
        <v>596</v>
      </c>
      <c r="E75" s="6" t="s">
        <v>597</v>
      </c>
      <c r="F75" s="6" t="s">
        <v>598</v>
      </c>
      <c r="G75" s="6" t="s">
        <v>149</v>
      </c>
      <c r="H75" s="6" t="s">
        <v>42</v>
      </c>
      <c r="I75" s="6">
        <v>2032</v>
      </c>
      <c r="J75" s="3" t="s">
        <v>75</v>
      </c>
      <c r="K75" s="3" t="s">
        <v>100</v>
      </c>
      <c r="L75" s="3" t="s">
        <v>77</v>
      </c>
      <c r="M75" s="3" t="s">
        <v>118</v>
      </c>
      <c r="N75" s="3" t="s">
        <v>137</v>
      </c>
      <c r="O75" s="3" t="s">
        <v>79</v>
      </c>
      <c r="P75" s="3" t="s">
        <v>102</v>
      </c>
      <c r="Q75" s="3" t="s">
        <v>50</v>
      </c>
      <c r="R75" s="3" t="s">
        <v>51</v>
      </c>
      <c r="S75" s="3" t="s">
        <v>152</v>
      </c>
      <c r="T75" s="3" t="s">
        <v>83</v>
      </c>
      <c r="U75" s="3" t="s">
        <v>121</v>
      </c>
      <c r="V75" s="3" t="s">
        <v>55</v>
      </c>
      <c r="W75" s="3" t="s">
        <v>84</v>
      </c>
      <c r="X75" s="3" t="s">
        <v>57</v>
      </c>
      <c r="Y75" s="3" t="s">
        <v>56</v>
      </c>
      <c r="Z75" s="3" t="s">
        <v>59</v>
      </c>
      <c r="AA75" s="3" t="s">
        <v>153</v>
      </c>
      <c r="AB75" s="3" t="s">
        <v>61</v>
      </c>
      <c r="AC75" s="3" t="s">
        <v>154</v>
      </c>
      <c r="AD75" s="3" t="s">
        <v>140</v>
      </c>
      <c r="AE75" s="3" t="s">
        <v>64</v>
      </c>
      <c r="AF75" s="3" t="s">
        <v>141</v>
      </c>
      <c r="AG75" s="3" t="s">
        <v>548</v>
      </c>
      <c r="AH75" s="3" t="s">
        <v>599</v>
      </c>
      <c r="AI75" s="8" t="s">
        <v>600</v>
      </c>
      <c r="AJ75" s="9" t="str">
        <f>HYPERLINK("https://drive.google.com/file/d/1VzD2eR0z_ivWAXEblBdPwCMQMOXC9gHE/view?usp=drivesdk","संघमित्रा संतोष मेढे _प्रमाणपत्र")</f>
        <v>संघमित्रा संतोष मेढे _प्रमाणपत्र</v>
      </c>
      <c r="AK75" s="3" t="s">
        <v>601</v>
      </c>
    </row>
    <row r="76" spans="1:37">
      <c r="A76" s="5">
        <v>44225.623531157413</v>
      </c>
      <c r="B76" s="6" t="s">
        <v>602</v>
      </c>
      <c r="C76" s="7">
        <v>10</v>
      </c>
      <c r="D76" s="6" t="s">
        <v>603</v>
      </c>
      <c r="E76" s="6" t="s">
        <v>604</v>
      </c>
      <c r="F76" s="6" t="s">
        <v>148</v>
      </c>
      <c r="G76" s="6" t="s">
        <v>149</v>
      </c>
      <c r="H76" s="6" t="s">
        <v>199</v>
      </c>
      <c r="I76" s="6">
        <v>2025</v>
      </c>
      <c r="J76" s="3" t="s">
        <v>43</v>
      </c>
      <c r="K76" s="3" t="s">
        <v>100</v>
      </c>
      <c r="L76" s="3" t="s">
        <v>45</v>
      </c>
      <c r="M76" s="3" t="s">
        <v>118</v>
      </c>
      <c r="N76" s="3" t="s">
        <v>47</v>
      </c>
      <c r="O76" s="3" t="s">
        <v>200</v>
      </c>
      <c r="P76" s="3" t="s">
        <v>49</v>
      </c>
      <c r="Q76" s="3" t="s">
        <v>59</v>
      </c>
      <c r="R76" s="3" t="s">
        <v>82</v>
      </c>
      <c r="S76" s="3" t="s">
        <v>120</v>
      </c>
      <c r="T76" s="3" t="s">
        <v>53</v>
      </c>
      <c r="U76" s="3" t="s">
        <v>138</v>
      </c>
      <c r="V76" s="3" t="s">
        <v>122</v>
      </c>
      <c r="W76" s="3" t="s">
        <v>56</v>
      </c>
      <c r="X76" s="3" t="s">
        <v>85</v>
      </c>
      <c r="Y76" s="3" t="s">
        <v>63</v>
      </c>
      <c r="Z76" s="3" t="s">
        <v>59</v>
      </c>
      <c r="AA76" s="3" t="s">
        <v>60</v>
      </c>
      <c r="AB76" s="3" t="s">
        <v>126</v>
      </c>
      <c r="AC76" s="3" t="s">
        <v>88</v>
      </c>
      <c r="AD76" s="3" t="s">
        <v>63</v>
      </c>
      <c r="AE76" s="3" t="s">
        <v>64</v>
      </c>
      <c r="AF76" s="3" t="s">
        <v>141</v>
      </c>
      <c r="AG76" s="3" t="s">
        <v>548</v>
      </c>
      <c r="AH76" s="3" t="s">
        <v>605</v>
      </c>
      <c r="AI76" s="8" t="s">
        <v>606</v>
      </c>
      <c r="AJ76" s="9" t="str">
        <f>HYPERLINK("https://drive.google.com/file/d/1iOlSqMdzl0-7HnMlAm2P7d82sGZALpCC/view?usp=drivesdk","Dnyaneshwar satywan Pawar_प्रमाणपत्र")</f>
        <v>Dnyaneshwar satywan Pawar_प्रमाणपत्र</v>
      </c>
      <c r="AK76" s="3" t="s">
        <v>607</v>
      </c>
    </row>
    <row r="77" spans="1:37">
      <c r="A77" s="5">
        <v>44225.644372175928</v>
      </c>
      <c r="B77" s="6" t="s">
        <v>608</v>
      </c>
      <c r="C77" s="7">
        <v>6</v>
      </c>
      <c r="D77" s="6" t="s">
        <v>609</v>
      </c>
      <c r="E77" s="6" t="s">
        <v>96</v>
      </c>
      <c r="F77" s="6" t="s">
        <v>148</v>
      </c>
      <c r="G77" s="6" t="s">
        <v>403</v>
      </c>
      <c r="H77" s="6" t="s">
        <v>199</v>
      </c>
      <c r="I77" s="6">
        <v>2027</v>
      </c>
      <c r="J77" s="3" t="s">
        <v>75</v>
      </c>
      <c r="K77" s="3" t="s">
        <v>100</v>
      </c>
      <c r="L77" s="3" t="s">
        <v>151</v>
      </c>
      <c r="M77" s="3" t="s">
        <v>118</v>
      </c>
      <c r="N77" s="3" t="s">
        <v>101</v>
      </c>
      <c r="O77" s="3" t="s">
        <v>48</v>
      </c>
      <c r="P77" s="3" t="s">
        <v>102</v>
      </c>
      <c r="Q77" s="3" t="s">
        <v>50</v>
      </c>
      <c r="R77" s="3" t="s">
        <v>82</v>
      </c>
      <c r="S77" s="3" t="s">
        <v>120</v>
      </c>
      <c r="T77" s="3" t="s">
        <v>53</v>
      </c>
      <c r="U77" s="3" t="s">
        <v>104</v>
      </c>
      <c r="V77" s="3" t="s">
        <v>55</v>
      </c>
      <c r="W77" s="3" t="s">
        <v>84</v>
      </c>
      <c r="X77" s="3" t="s">
        <v>175</v>
      </c>
      <c r="Y77" s="3" t="s">
        <v>63</v>
      </c>
      <c r="Z77" s="3" t="s">
        <v>59</v>
      </c>
      <c r="AA77" s="3" t="s">
        <v>60</v>
      </c>
      <c r="AB77" s="3" t="s">
        <v>61</v>
      </c>
      <c r="AC77" s="3" t="s">
        <v>88</v>
      </c>
      <c r="AD77" s="3" t="s">
        <v>86</v>
      </c>
      <c r="AE77" s="3" t="s">
        <v>89</v>
      </c>
      <c r="AF77" s="3" t="s">
        <v>80</v>
      </c>
      <c r="AG77" s="3" t="s">
        <v>66</v>
      </c>
      <c r="AH77" s="3" t="s">
        <v>610</v>
      </c>
      <c r="AI77" s="8" t="s">
        <v>611</v>
      </c>
      <c r="AJ77" s="9" t="str">
        <f>HYPERLINK("https://drive.google.com/file/d/1KZpmJ4spH4KIfINgJiqVgCcEsdLP0phc/view?usp=drivesdk","Sarthak bansi ware _प्रमाणपत्र")</f>
        <v>Sarthak bansi ware _प्रमाणपत्र</v>
      </c>
      <c r="AK77" s="3" t="s">
        <v>612</v>
      </c>
    </row>
    <row r="78" spans="1:37">
      <c r="A78" s="5">
        <v>44225.69005582176</v>
      </c>
      <c r="B78" s="6" t="s">
        <v>613</v>
      </c>
      <c r="C78" s="7">
        <v>12</v>
      </c>
      <c r="D78" s="6" t="s">
        <v>614</v>
      </c>
      <c r="E78" s="6" t="s">
        <v>615</v>
      </c>
      <c r="F78" s="6" t="s">
        <v>148</v>
      </c>
      <c r="G78" s="6" t="s">
        <v>207</v>
      </c>
      <c r="H78" s="6" t="s">
        <v>98</v>
      </c>
      <c r="I78" s="6">
        <v>2035</v>
      </c>
      <c r="J78" s="3" t="s">
        <v>75</v>
      </c>
      <c r="K78" s="3" t="s">
        <v>44</v>
      </c>
      <c r="L78" s="3" t="s">
        <v>151</v>
      </c>
      <c r="M78" s="3" t="s">
        <v>78</v>
      </c>
      <c r="N78" s="3" t="s">
        <v>101</v>
      </c>
      <c r="O78" s="3" t="s">
        <v>48</v>
      </c>
      <c r="P78" s="3" t="s">
        <v>80</v>
      </c>
      <c r="Q78" s="3" t="s">
        <v>81</v>
      </c>
      <c r="R78" s="3" t="s">
        <v>51</v>
      </c>
      <c r="S78" s="3" t="s">
        <v>152</v>
      </c>
      <c r="T78" s="3" t="s">
        <v>53</v>
      </c>
      <c r="U78" s="3" t="s">
        <v>104</v>
      </c>
      <c r="V78" s="3" t="s">
        <v>122</v>
      </c>
      <c r="W78" s="3" t="s">
        <v>123</v>
      </c>
      <c r="X78" s="3" t="s">
        <v>124</v>
      </c>
      <c r="Y78" s="3" t="s">
        <v>58</v>
      </c>
      <c r="Z78" s="3" t="s">
        <v>59</v>
      </c>
      <c r="AA78" s="3" t="s">
        <v>105</v>
      </c>
      <c r="AB78" s="3" t="s">
        <v>106</v>
      </c>
      <c r="AC78" s="3" t="s">
        <v>139</v>
      </c>
      <c r="AD78" s="3" t="s">
        <v>63</v>
      </c>
      <c r="AE78" s="3" t="s">
        <v>290</v>
      </c>
      <c r="AF78" s="3" t="s">
        <v>65</v>
      </c>
      <c r="AG78" s="3" t="s">
        <v>66</v>
      </c>
      <c r="AH78" s="3" t="s">
        <v>616</v>
      </c>
      <c r="AI78" s="8" t="s">
        <v>617</v>
      </c>
      <c r="AJ78" s="9" t="str">
        <f>HYPERLINK("https://drive.google.com/file/d/1YH88OLMfyFjRp1uqcCiheX-s5juklYrw/view?usp=drivesdk","Priya Bhausaheb Dhanwade_प्रमाणपत्र")</f>
        <v>Priya Bhausaheb Dhanwade_प्रमाणपत्र</v>
      </c>
      <c r="AK78" s="3" t="s">
        <v>618</v>
      </c>
    </row>
    <row r="79" spans="1:37">
      <c r="A79" s="5">
        <v>44225.701314085643</v>
      </c>
      <c r="B79" s="6" t="s">
        <v>619</v>
      </c>
      <c r="C79" s="7">
        <v>14</v>
      </c>
      <c r="D79" s="6" t="s">
        <v>620</v>
      </c>
      <c r="E79" s="6" t="s">
        <v>621</v>
      </c>
      <c r="F79" s="6" t="s">
        <v>148</v>
      </c>
      <c r="G79" s="6" t="s">
        <v>207</v>
      </c>
      <c r="H79" s="6" t="s">
        <v>199</v>
      </c>
      <c r="I79" s="6">
        <v>2027</v>
      </c>
      <c r="J79" s="3" t="s">
        <v>117</v>
      </c>
      <c r="K79" s="3" t="s">
        <v>100</v>
      </c>
      <c r="L79" s="3" t="s">
        <v>45</v>
      </c>
      <c r="M79" s="3" t="s">
        <v>78</v>
      </c>
      <c r="N79" s="3" t="s">
        <v>47</v>
      </c>
      <c r="O79" s="3" t="s">
        <v>48</v>
      </c>
      <c r="P79" s="3" t="s">
        <v>141</v>
      </c>
      <c r="Q79" s="3" t="s">
        <v>59</v>
      </c>
      <c r="R79" s="3" t="s">
        <v>51</v>
      </c>
      <c r="S79" s="3" t="s">
        <v>120</v>
      </c>
      <c r="T79" s="3" t="s">
        <v>53</v>
      </c>
      <c r="U79" s="3" t="s">
        <v>138</v>
      </c>
      <c r="V79" s="3" t="s">
        <v>49</v>
      </c>
      <c r="W79" s="3" t="s">
        <v>123</v>
      </c>
      <c r="X79" s="3" t="s">
        <v>124</v>
      </c>
      <c r="Y79" s="3" t="s">
        <v>58</v>
      </c>
      <c r="Z79" s="3" t="s">
        <v>63</v>
      </c>
      <c r="AA79" s="3" t="s">
        <v>60</v>
      </c>
      <c r="AB79" s="3" t="s">
        <v>61</v>
      </c>
      <c r="AC79" s="3" t="s">
        <v>88</v>
      </c>
      <c r="AD79" s="3" t="s">
        <v>86</v>
      </c>
      <c r="AE79" s="3" t="s">
        <v>64</v>
      </c>
      <c r="AF79" s="3" t="s">
        <v>80</v>
      </c>
      <c r="AG79" s="3" t="s">
        <v>90</v>
      </c>
      <c r="AH79" s="3" t="s">
        <v>622</v>
      </c>
      <c r="AI79" s="8" t="s">
        <v>623</v>
      </c>
      <c r="AJ79" s="9" t="str">
        <f>HYPERLINK("https://drive.google.com/file/d/1WsDWYpZ6K6_tmQ1PnrpcX4sZYeV8imno/view?usp=drivesdk","Pawar Gayatri kailas_प्रमाणपत्र")</f>
        <v>Pawar Gayatri kailas_प्रमाणपत्र</v>
      </c>
      <c r="AK79" s="3" t="s">
        <v>624</v>
      </c>
    </row>
    <row r="80" spans="1:37">
      <c r="A80" s="5">
        <v>44225.720458483796</v>
      </c>
      <c r="B80" s="6" t="s">
        <v>625</v>
      </c>
      <c r="C80" s="7">
        <v>16</v>
      </c>
      <c r="D80" s="6" t="s">
        <v>626</v>
      </c>
      <c r="E80" s="6" t="s">
        <v>627</v>
      </c>
      <c r="F80" s="6" t="s">
        <v>148</v>
      </c>
      <c r="G80" s="6" t="s">
        <v>403</v>
      </c>
      <c r="H80" s="6" t="s">
        <v>42</v>
      </c>
      <c r="I80" s="6">
        <v>2035</v>
      </c>
      <c r="J80" s="3" t="s">
        <v>117</v>
      </c>
      <c r="K80" s="3" t="s">
        <v>76</v>
      </c>
      <c r="L80" s="3" t="s">
        <v>77</v>
      </c>
      <c r="M80" s="3" t="s">
        <v>46</v>
      </c>
      <c r="N80" s="3" t="s">
        <v>119</v>
      </c>
      <c r="O80" s="3" t="s">
        <v>48</v>
      </c>
      <c r="P80" s="3" t="s">
        <v>141</v>
      </c>
      <c r="Q80" s="3" t="s">
        <v>50</v>
      </c>
      <c r="R80" s="3" t="s">
        <v>51</v>
      </c>
      <c r="S80" s="3" t="s">
        <v>103</v>
      </c>
      <c r="T80" s="3" t="s">
        <v>53</v>
      </c>
      <c r="U80" s="3" t="s">
        <v>138</v>
      </c>
      <c r="V80" s="3" t="s">
        <v>80</v>
      </c>
      <c r="W80" s="3" t="s">
        <v>185</v>
      </c>
      <c r="X80" s="3" t="s">
        <v>124</v>
      </c>
      <c r="Y80" s="3" t="s">
        <v>86</v>
      </c>
      <c r="Z80" s="3" t="s">
        <v>59</v>
      </c>
      <c r="AA80" s="3" t="s">
        <v>153</v>
      </c>
      <c r="AB80" s="3" t="s">
        <v>126</v>
      </c>
      <c r="AC80" s="3" t="s">
        <v>154</v>
      </c>
      <c r="AD80" s="3" t="s">
        <v>86</v>
      </c>
      <c r="AE80" s="3" t="s">
        <v>290</v>
      </c>
      <c r="AF80" s="3" t="s">
        <v>108</v>
      </c>
      <c r="AG80" s="3" t="s">
        <v>109</v>
      </c>
      <c r="AH80" s="3" t="s">
        <v>628</v>
      </c>
      <c r="AI80" s="8" t="s">
        <v>629</v>
      </c>
      <c r="AJ80" s="9" t="str">
        <f>HYPERLINK("https://drive.google.com/file/d/1wO5UHOi1TfekWI7CcfuZa0A7bTVKsWcC/view?usp=drivesdk","समर्थ उध्दव पवार_प्रमाणपत्र")</f>
        <v>समर्थ उध्दव पवार_प्रमाणपत्र</v>
      </c>
      <c r="AK80" s="3" t="s">
        <v>630</v>
      </c>
    </row>
    <row r="81" spans="1:37">
      <c r="A81" s="5">
        <v>44225.728129143521</v>
      </c>
      <c r="B81" s="6" t="s">
        <v>631</v>
      </c>
      <c r="C81" s="7">
        <v>28</v>
      </c>
      <c r="D81" s="6" t="s">
        <v>632</v>
      </c>
      <c r="E81" s="6" t="s">
        <v>633</v>
      </c>
      <c r="F81" s="6" t="s">
        <v>148</v>
      </c>
      <c r="G81" s="6" t="s">
        <v>403</v>
      </c>
      <c r="H81" s="6" t="s">
        <v>42</v>
      </c>
      <c r="I81" s="6">
        <v>2025</v>
      </c>
      <c r="J81" s="3" t="s">
        <v>117</v>
      </c>
      <c r="K81" s="3" t="s">
        <v>44</v>
      </c>
      <c r="L81" s="3" t="s">
        <v>45</v>
      </c>
      <c r="M81" s="3" t="s">
        <v>136</v>
      </c>
      <c r="N81" s="3" t="s">
        <v>137</v>
      </c>
      <c r="O81" s="3" t="s">
        <v>79</v>
      </c>
      <c r="P81" s="3" t="s">
        <v>141</v>
      </c>
      <c r="Q81" s="3" t="s">
        <v>81</v>
      </c>
      <c r="R81" s="3" t="s">
        <v>184</v>
      </c>
      <c r="S81" s="3" t="s">
        <v>103</v>
      </c>
      <c r="T81" s="3" t="s">
        <v>53</v>
      </c>
      <c r="U81" s="3" t="s">
        <v>138</v>
      </c>
      <c r="V81" s="3" t="s">
        <v>55</v>
      </c>
      <c r="W81" s="3" t="s">
        <v>123</v>
      </c>
      <c r="X81" s="3" t="s">
        <v>124</v>
      </c>
      <c r="Y81" s="3" t="s">
        <v>86</v>
      </c>
      <c r="Z81" s="3" t="s">
        <v>56</v>
      </c>
      <c r="AA81" s="3" t="s">
        <v>105</v>
      </c>
      <c r="AB81" s="3" t="s">
        <v>106</v>
      </c>
      <c r="AC81" s="3" t="s">
        <v>62</v>
      </c>
      <c r="AD81" s="3" t="s">
        <v>86</v>
      </c>
      <c r="AE81" s="3" t="s">
        <v>89</v>
      </c>
      <c r="AF81" s="3" t="s">
        <v>141</v>
      </c>
      <c r="AG81" s="3" t="s">
        <v>90</v>
      </c>
      <c r="AH81" s="3" t="s">
        <v>634</v>
      </c>
      <c r="AI81" s="8" t="s">
        <v>635</v>
      </c>
      <c r="AJ81" s="9" t="str">
        <f>HYPERLINK("https://drive.google.com/file/d/1HVCESM4jsaETDE0m9dWIFNgk-ALUoBUo/view?usp=drivesdk","Akshara ashok pawar_प्रमाणपत्र")</f>
        <v>Akshara ashok pawar_प्रमाणपत्र</v>
      </c>
      <c r="AK81" s="3" t="s">
        <v>636</v>
      </c>
    </row>
    <row r="82" spans="1:37">
      <c r="A82" s="5">
        <v>44225.761656793984</v>
      </c>
      <c r="B82" s="6" t="s">
        <v>637</v>
      </c>
      <c r="C82" s="7">
        <v>16</v>
      </c>
      <c r="D82" s="6" t="s">
        <v>638</v>
      </c>
      <c r="E82" s="6" t="s">
        <v>639</v>
      </c>
      <c r="F82" s="6" t="s">
        <v>97</v>
      </c>
      <c r="G82" s="6" t="s">
        <v>74</v>
      </c>
      <c r="H82" s="6" t="s">
        <v>199</v>
      </c>
      <c r="I82" s="6">
        <v>2025</v>
      </c>
      <c r="J82" s="3" t="s">
        <v>75</v>
      </c>
      <c r="K82" s="3" t="s">
        <v>44</v>
      </c>
      <c r="L82" s="3" t="s">
        <v>45</v>
      </c>
      <c r="M82" s="3" t="s">
        <v>118</v>
      </c>
      <c r="N82" s="3" t="s">
        <v>137</v>
      </c>
      <c r="O82" s="3" t="s">
        <v>200</v>
      </c>
      <c r="P82" s="3" t="s">
        <v>141</v>
      </c>
      <c r="Q82" s="3" t="s">
        <v>183</v>
      </c>
      <c r="R82" s="3" t="s">
        <v>184</v>
      </c>
      <c r="S82" s="3" t="s">
        <v>120</v>
      </c>
      <c r="T82" s="3" t="s">
        <v>53</v>
      </c>
      <c r="U82" s="3" t="s">
        <v>138</v>
      </c>
      <c r="V82" s="3" t="s">
        <v>49</v>
      </c>
      <c r="W82" s="3" t="s">
        <v>84</v>
      </c>
      <c r="X82" s="3" t="s">
        <v>124</v>
      </c>
      <c r="Y82" s="3" t="s">
        <v>56</v>
      </c>
      <c r="Z82" s="3" t="s">
        <v>59</v>
      </c>
      <c r="AA82" s="3" t="s">
        <v>125</v>
      </c>
      <c r="AB82" s="3" t="s">
        <v>106</v>
      </c>
      <c r="AC82" s="3" t="s">
        <v>62</v>
      </c>
      <c r="AD82" s="3" t="s">
        <v>127</v>
      </c>
      <c r="AE82" s="3" t="s">
        <v>64</v>
      </c>
      <c r="AF82" s="3" t="s">
        <v>141</v>
      </c>
      <c r="AG82" s="3" t="s">
        <v>90</v>
      </c>
      <c r="AH82" s="3" t="s">
        <v>640</v>
      </c>
      <c r="AI82" s="8" t="s">
        <v>641</v>
      </c>
      <c r="AJ82" s="9" t="str">
        <f>HYPERLINK("https://drive.google.com/file/d/13jL88y1VcVeUReJGhdzqzzLTxW2StXXg/view?usp=drivesdk","Srushti Bhausaheb Pawar _प्रमाणपत्र")</f>
        <v>Srushti Bhausaheb Pawar _प्रमाणपत्र</v>
      </c>
      <c r="AK82" s="3" t="s">
        <v>642</v>
      </c>
    </row>
    <row r="83" spans="1:37">
      <c r="A83" s="5">
        <v>44225.767663668987</v>
      </c>
      <c r="B83" s="6" t="s">
        <v>643</v>
      </c>
      <c r="C83" s="7">
        <v>4</v>
      </c>
      <c r="D83" s="6" t="s">
        <v>644</v>
      </c>
      <c r="E83" s="6" t="s">
        <v>645</v>
      </c>
      <c r="F83" s="6" t="s">
        <v>148</v>
      </c>
      <c r="G83" s="6" t="s">
        <v>403</v>
      </c>
      <c r="H83" s="6" t="s">
        <v>98</v>
      </c>
      <c r="I83" s="6">
        <v>2035</v>
      </c>
      <c r="J83" s="3" t="s">
        <v>99</v>
      </c>
      <c r="K83" s="3" t="s">
        <v>100</v>
      </c>
      <c r="L83" s="3" t="s">
        <v>288</v>
      </c>
      <c r="M83" s="3" t="s">
        <v>46</v>
      </c>
      <c r="N83" s="3" t="s">
        <v>119</v>
      </c>
      <c r="O83" s="3" t="s">
        <v>48</v>
      </c>
      <c r="P83" s="3" t="s">
        <v>141</v>
      </c>
      <c r="Q83" s="3" t="s">
        <v>50</v>
      </c>
      <c r="R83" s="3" t="s">
        <v>82</v>
      </c>
      <c r="S83" s="3" t="s">
        <v>120</v>
      </c>
      <c r="T83" s="3" t="s">
        <v>289</v>
      </c>
      <c r="U83" s="3" t="s">
        <v>121</v>
      </c>
      <c r="V83" s="3" t="s">
        <v>122</v>
      </c>
      <c r="W83" s="3" t="s">
        <v>84</v>
      </c>
      <c r="X83" s="3" t="s">
        <v>57</v>
      </c>
      <c r="Y83" s="3" t="s">
        <v>58</v>
      </c>
      <c r="Z83" s="3" t="s">
        <v>59</v>
      </c>
      <c r="AA83" s="3" t="s">
        <v>105</v>
      </c>
      <c r="AB83" s="3" t="s">
        <v>87</v>
      </c>
      <c r="AC83" s="3" t="s">
        <v>88</v>
      </c>
      <c r="AD83" s="3" t="s">
        <v>63</v>
      </c>
      <c r="AE83" s="3" t="s">
        <v>89</v>
      </c>
      <c r="AF83" s="3" t="s">
        <v>141</v>
      </c>
      <c r="AG83" s="3" t="s">
        <v>109</v>
      </c>
      <c r="AH83" s="3" t="s">
        <v>646</v>
      </c>
      <c r="AI83" s="8" t="s">
        <v>647</v>
      </c>
      <c r="AJ83" s="9" t="str">
        <f>HYPERLINK("https://drive.google.com/file/d/1GlUHtVHyxrCX0y5ihQ24-P3Y4z0Is8IX/view?usp=drivesdk","Sakshi Eknath Dagade_प्रमाणपत्र")</f>
        <v>Sakshi Eknath Dagade_प्रमाणपत्र</v>
      </c>
      <c r="AK83" s="3" t="s">
        <v>648</v>
      </c>
    </row>
    <row r="84" spans="1:37">
      <c r="A84" s="5">
        <v>44225.7729215625</v>
      </c>
      <c r="B84" s="6" t="s">
        <v>649</v>
      </c>
      <c r="C84" s="7">
        <v>12</v>
      </c>
      <c r="D84" s="6" t="s">
        <v>650</v>
      </c>
      <c r="E84" s="6" t="s">
        <v>651</v>
      </c>
      <c r="F84" s="6" t="s">
        <v>116</v>
      </c>
      <c r="G84" s="6" t="s">
        <v>207</v>
      </c>
      <c r="H84" s="6" t="s">
        <v>42</v>
      </c>
      <c r="I84" s="6">
        <v>2025</v>
      </c>
      <c r="J84" s="3" t="s">
        <v>99</v>
      </c>
      <c r="K84" s="3" t="s">
        <v>161</v>
      </c>
      <c r="L84" s="3" t="s">
        <v>77</v>
      </c>
      <c r="M84" s="3" t="s">
        <v>46</v>
      </c>
      <c r="N84" s="3" t="s">
        <v>119</v>
      </c>
      <c r="O84" s="3" t="s">
        <v>79</v>
      </c>
      <c r="P84" s="3" t="s">
        <v>141</v>
      </c>
      <c r="Q84" s="3" t="s">
        <v>183</v>
      </c>
      <c r="R84" s="3" t="s">
        <v>51</v>
      </c>
      <c r="S84" s="3" t="s">
        <v>120</v>
      </c>
      <c r="T84" s="3" t="s">
        <v>289</v>
      </c>
      <c r="U84" s="3" t="s">
        <v>138</v>
      </c>
      <c r="V84" s="3" t="s">
        <v>122</v>
      </c>
      <c r="W84" s="3" t="s">
        <v>185</v>
      </c>
      <c r="X84" s="3" t="s">
        <v>57</v>
      </c>
      <c r="Y84" s="3" t="s">
        <v>56</v>
      </c>
      <c r="Z84" s="3" t="s">
        <v>58</v>
      </c>
      <c r="AA84" s="3" t="s">
        <v>60</v>
      </c>
      <c r="AB84" s="3" t="s">
        <v>126</v>
      </c>
      <c r="AC84" s="3" t="s">
        <v>88</v>
      </c>
      <c r="AD84" s="3" t="s">
        <v>127</v>
      </c>
      <c r="AE84" s="3" t="s">
        <v>64</v>
      </c>
      <c r="AF84" s="3" t="s">
        <v>141</v>
      </c>
      <c r="AG84" s="3" t="s">
        <v>109</v>
      </c>
      <c r="AH84" s="3" t="s">
        <v>652</v>
      </c>
      <c r="AI84" s="8" t="s">
        <v>653</v>
      </c>
      <c r="AJ84" s="9" t="str">
        <f>HYPERLINK("https://drive.google.com/file/d/1opLl3Y-gCOnPwj9jAdnep9EVpGK8rXlM/view?usp=drivesdk","श्रेया अशोक गुजर_प्रमाणपत्र")</f>
        <v>श्रेया अशोक गुजर_प्रमाणपत्र</v>
      </c>
      <c r="AK84" s="3" t="s">
        <v>654</v>
      </c>
    </row>
    <row r="85" spans="1:37">
      <c r="A85" s="5">
        <v>44225.808653009255</v>
      </c>
      <c r="B85" s="6" t="s">
        <v>655</v>
      </c>
      <c r="C85" s="7">
        <v>16</v>
      </c>
      <c r="D85" s="6" t="s">
        <v>656</v>
      </c>
      <c r="E85" s="6" t="s">
        <v>657</v>
      </c>
      <c r="F85" s="6" t="s">
        <v>148</v>
      </c>
      <c r="G85" s="6" t="s">
        <v>149</v>
      </c>
      <c r="H85" s="6" t="s">
        <v>150</v>
      </c>
      <c r="I85" s="6">
        <v>2025</v>
      </c>
      <c r="J85" s="3" t="s">
        <v>117</v>
      </c>
      <c r="K85" s="3" t="s">
        <v>161</v>
      </c>
      <c r="L85" s="3" t="s">
        <v>151</v>
      </c>
      <c r="M85" s="3" t="s">
        <v>118</v>
      </c>
      <c r="N85" s="3" t="s">
        <v>101</v>
      </c>
      <c r="O85" s="3" t="s">
        <v>79</v>
      </c>
      <c r="P85" s="3" t="s">
        <v>141</v>
      </c>
      <c r="Q85" s="3" t="s">
        <v>183</v>
      </c>
      <c r="R85" s="3" t="s">
        <v>184</v>
      </c>
      <c r="S85" s="3" t="s">
        <v>120</v>
      </c>
      <c r="T85" s="3" t="s">
        <v>53</v>
      </c>
      <c r="U85" s="3" t="s">
        <v>138</v>
      </c>
      <c r="V85" s="3" t="s">
        <v>122</v>
      </c>
      <c r="W85" s="3" t="s">
        <v>84</v>
      </c>
      <c r="X85" s="3" t="s">
        <v>57</v>
      </c>
      <c r="Y85" s="3" t="s">
        <v>58</v>
      </c>
      <c r="Z85" s="3" t="s">
        <v>56</v>
      </c>
      <c r="AA85" s="3" t="s">
        <v>60</v>
      </c>
      <c r="AB85" s="3" t="s">
        <v>87</v>
      </c>
      <c r="AC85" s="3" t="s">
        <v>88</v>
      </c>
      <c r="AD85" s="3" t="s">
        <v>63</v>
      </c>
      <c r="AE85" s="3" t="s">
        <v>89</v>
      </c>
      <c r="AF85" s="3" t="s">
        <v>108</v>
      </c>
      <c r="AG85" s="3" t="s">
        <v>109</v>
      </c>
      <c r="AH85" s="3" t="s">
        <v>658</v>
      </c>
      <c r="AI85" s="8" t="s">
        <v>659</v>
      </c>
      <c r="AJ85" s="9" t="str">
        <f>HYPERLINK("https://drive.google.com/file/d/1_cW1sVgfAVgtpVR-KgMy4GKN7EulMrYE/view?usp=drivesdk","More vidhya vitthal_प्रमाणपत्र")</f>
        <v>More vidhya vitthal_प्रमाणपत्र</v>
      </c>
      <c r="AK85" s="3" t="s">
        <v>660</v>
      </c>
    </row>
    <row r="86" spans="1:37">
      <c r="A86" s="5">
        <v>44225.831540254629</v>
      </c>
      <c r="B86" s="6" t="s">
        <v>661</v>
      </c>
      <c r="C86" s="7">
        <v>18</v>
      </c>
      <c r="D86" s="6" t="s">
        <v>662</v>
      </c>
      <c r="E86" s="6" t="s">
        <v>473</v>
      </c>
      <c r="F86" s="6" t="s">
        <v>148</v>
      </c>
      <c r="G86" s="6" t="s">
        <v>403</v>
      </c>
      <c r="H86" s="6" t="s">
        <v>199</v>
      </c>
      <c r="I86" s="6">
        <v>2025</v>
      </c>
      <c r="J86" s="3" t="s">
        <v>117</v>
      </c>
      <c r="K86" s="3" t="s">
        <v>161</v>
      </c>
      <c r="L86" s="3" t="s">
        <v>45</v>
      </c>
      <c r="M86" s="3" t="s">
        <v>46</v>
      </c>
      <c r="N86" s="3" t="s">
        <v>119</v>
      </c>
      <c r="O86" s="3" t="s">
        <v>79</v>
      </c>
      <c r="P86" s="3" t="s">
        <v>49</v>
      </c>
      <c r="Q86" s="3" t="s">
        <v>50</v>
      </c>
      <c r="R86" s="3" t="s">
        <v>82</v>
      </c>
      <c r="S86" s="3" t="s">
        <v>120</v>
      </c>
      <c r="T86" s="3" t="s">
        <v>83</v>
      </c>
      <c r="U86" s="3" t="s">
        <v>54</v>
      </c>
      <c r="V86" s="3" t="s">
        <v>122</v>
      </c>
      <c r="W86" s="3" t="s">
        <v>123</v>
      </c>
      <c r="X86" s="3" t="s">
        <v>85</v>
      </c>
      <c r="Y86" s="3" t="s">
        <v>63</v>
      </c>
      <c r="Z86" s="3" t="s">
        <v>58</v>
      </c>
      <c r="AA86" s="3" t="s">
        <v>153</v>
      </c>
      <c r="AB86" s="3" t="s">
        <v>106</v>
      </c>
      <c r="AC86" s="3" t="s">
        <v>154</v>
      </c>
      <c r="AD86" s="3" t="s">
        <v>140</v>
      </c>
      <c r="AE86" s="3" t="s">
        <v>107</v>
      </c>
      <c r="AF86" s="3" t="s">
        <v>108</v>
      </c>
      <c r="AG86" s="3" t="s">
        <v>90</v>
      </c>
      <c r="AH86" s="3" t="s">
        <v>663</v>
      </c>
      <c r="AI86" s="8" t="s">
        <v>664</v>
      </c>
      <c r="AJ86" s="9" t="str">
        <f>HYPERLINK("https://drive.google.com/file/d/1iKL0r7yUi84uvxL2yMsMuzMHXb5lrjS9/view?usp=drivesdk","Saurabh Shahadev Unde_प्रमाणपत्र")</f>
        <v>Saurabh Shahadev Unde_प्रमाणपत्र</v>
      </c>
      <c r="AK86" s="3" t="s">
        <v>665</v>
      </c>
    </row>
    <row r="87" spans="1:37">
      <c r="A87" s="5">
        <v>44225.837657673612</v>
      </c>
      <c r="B87" s="6" t="s">
        <v>666</v>
      </c>
      <c r="C87" s="7">
        <v>12</v>
      </c>
      <c r="D87" s="6" t="s">
        <v>667</v>
      </c>
      <c r="E87" s="6" t="s">
        <v>668</v>
      </c>
      <c r="F87" s="6" t="s">
        <v>669</v>
      </c>
      <c r="G87" s="6" t="s">
        <v>74</v>
      </c>
      <c r="H87" s="6" t="s">
        <v>150</v>
      </c>
      <c r="I87" s="6">
        <v>2035</v>
      </c>
      <c r="J87" s="3" t="s">
        <v>99</v>
      </c>
      <c r="K87" s="3" t="s">
        <v>44</v>
      </c>
      <c r="L87" s="3" t="s">
        <v>45</v>
      </c>
      <c r="M87" s="3" t="s">
        <v>46</v>
      </c>
      <c r="N87" s="3" t="s">
        <v>101</v>
      </c>
      <c r="O87" s="3" t="s">
        <v>79</v>
      </c>
      <c r="P87" s="3" t="s">
        <v>141</v>
      </c>
      <c r="Q87" s="3" t="s">
        <v>50</v>
      </c>
      <c r="R87" s="3" t="s">
        <v>51</v>
      </c>
      <c r="S87" s="3" t="s">
        <v>52</v>
      </c>
      <c r="T87" s="3" t="s">
        <v>83</v>
      </c>
      <c r="U87" s="3" t="s">
        <v>121</v>
      </c>
      <c r="V87" s="3" t="s">
        <v>55</v>
      </c>
      <c r="W87" s="3" t="s">
        <v>84</v>
      </c>
      <c r="X87" s="3" t="s">
        <v>124</v>
      </c>
      <c r="Y87" s="3" t="s">
        <v>56</v>
      </c>
      <c r="Z87" s="3" t="s">
        <v>63</v>
      </c>
      <c r="AA87" s="3" t="s">
        <v>105</v>
      </c>
      <c r="AB87" s="3" t="s">
        <v>61</v>
      </c>
      <c r="AC87" s="3" t="s">
        <v>154</v>
      </c>
      <c r="AD87" s="3" t="s">
        <v>86</v>
      </c>
      <c r="AE87" s="3" t="s">
        <v>290</v>
      </c>
      <c r="AF87" s="3" t="s">
        <v>108</v>
      </c>
      <c r="AG87" s="3" t="s">
        <v>66</v>
      </c>
      <c r="AH87" s="3" t="s">
        <v>670</v>
      </c>
      <c r="AI87" s="8" t="s">
        <v>671</v>
      </c>
      <c r="AJ87" s="9" t="str">
        <f>HYPERLINK("https://drive.google.com/file/d/1wjJspZj7HxMSKf4Pb52Kr7viH_cxMiRV/view?usp=drivesdk"," Prakash Santosh pawar _प्रमाणपत्र")</f>
        <v xml:space="preserve"> Prakash Santosh pawar _प्रमाणपत्र</v>
      </c>
      <c r="AK87" s="3" t="s">
        <v>672</v>
      </c>
    </row>
    <row r="88" spans="1:37">
      <c r="A88" s="5">
        <v>44225.845747835643</v>
      </c>
      <c r="B88" s="6" t="s">
        <v>673</v>
      </c>
      <c r="C88" s="7">
        <v>10</v>
      </c>
      <c r="D88" s="6" t="s">
        <v>674</v>
      </c>
      <c r="E88" s="6" t="s">
        <v>473</v>
      </c>
      <c r="F88" s="6" t="s">
        <v>148</v>
      </c>
      <c r="G88" s="6" t="s">
        <v>403</v>
      </c>
      <c r="H88" s="6" t="s">
        <v>42</v>
      </c>
      <c r="I88" s="6">
        <v>2027</v>
      </c>
      <c r="J88" s="3" t="s">
        <v>75</v>
      </c>
      <c r="K88" s="3" t="s">
        <v>44</v>
      </c>
      <c r="L88" s="3" t="s">
        <v>77</v>
      </c>
      <c r="M88" s="3" t="s">
        <v>136</v>
      </c>
      <c r="N88" s="3" t="s">
        <v>101</v>
      </c>
      <c r="O88" s="3" t="s">
        <v>200</v>
      </c>
      <c r="P88" s="3" t="s">
        <v>49</v>
      </c>
      <c r="Q88" s="3" t="s">
        <v>81</v>
      </c>
      <c r="R88" s="3" t="s">
        <v>184</v>
      </c>
      <c r="S88" s="3" t="s">
        <v>152</v>
      </c>
      <c r="T88" s="3" t="s">
        <v>83</v>
      </c>
      <c r="U88" s="3" t="s">
        <v>54</v>
      </c>
      <c r="V88" s="3" t="s">
        <v>55</v>
      </c>
      <c r="W88" s="3" t="s">
        <v>56</v>
      </c>
      <c r="X88" s="3" t="s">
        <v>85</v>
      </c>
      <c r="Y88" s="3" t="s">
        <v>86</v>
      </c>
      <c r="Z88" s="3" t="s">
        <v>58</v>
      </c>
      <c r="AA88" s="3" t="s">
        <v>60</v>
      </c>
      <c r="AB88" s="3" t="s">
        <v>87</v>
      </c>
      <c r="AC88" s="3" t="s">
        <v>62</v>
      </c>
      <c r="AD88" s="3" t="s">
        <v>140</v>
      </c>
      <c r="AE88" s="3" t="s">
        <v>89</v>
      </c>
      <c r="AF88" s="3" t="s">
        <v>80</v>
      </c>
      <c r="AG88" s="3" t="s">
        <v>370</v>
      </c>
      <c r="AH88" s="3" t="s">
        <v>675</v>
      </c>
      <c r="AI88" s="8" t="s">
        <v>676</v>
      </c>
      <c r="AJ88" s="9" t="str">
        <f>HYPERLINK("https://drive.google.com/file/d/1t51rO_WGV7ATCy1Cz9rvMBfhH5uajdNr/view?usp=drivesdk","Soham bapu shembade_प्रमाणपत्र")</f>
        <v>Soham bapu shembade_प्रमाणपत्र</v>
      </c>
      <c r="AK88" s="3" t="s">
        <v>677</v>
      </c>
    </row>
    <row r="89" spans="1:37">
      <c r="A89" s="5">
        <v>44225.879478125004</v>
      </c>
      <c r="B89" s="6" t="s">
        <v>678</v>
      </c>
      <c r="C89" s="7">
        <v>16</v>
      </c>
      <c r="D89" s="6" t="s">
        <v>679</v>
      </c>
      <c r="E89" s="6" t="s">
        <v>657</v>
      </c>
      <c r="F89" s="6" t="s">
        <v>148</v>
      </c>
      <c r="G89" s="6" t="s">
        <v>74</v>
      </c>
      <c r="H89" s="6" t="s">
        <v>42</v>
      </c>
      <c r="I89" s="6">
        <v>2025</v>
      </c>
      <c r="J89" s="3" t="s">
        <v>117</v>
      </c>
      <c r="K89" s="3" t="s">
        <v>44</v>
      </c>
      <c r="L89" s="3" t="s">
        <v>77</v>
      </c>
      <c r="M89" s="3" t="s">
        <v>46</v>
      </c>
      <c r="N89" s="3" t="s">
        <v>137</v>
      </c>
      <c r="O89" s="3" t="s">
        <v>79</v>
      </c>
      <c r="P89" s="3" t="s">
        <v>49</v>
      </c>
      <c r="Q89" s="3" t="s">
        <v>50</v>
      </c>
      <c r="R89" s="3" t="s">
        <v>82</v>
      </c>
      <c r="S89" s="3" t="s">
        <v>120</v>
      </c>
      <c r="T89" s="3" t="s">
        <v>53</v>
      </c>
      <c r="U89" s="3" t="s">
        <v>121</v>
      </c>
      <c r="V89" s="3" t="s">
        <v>55</v>
      </c>
      <c r="W89" s="3" t="s">
        <v>123</v>
      </c>
      <c r="X89" s="3" t="s">
        <v>124</v>
      </c>
      <c r="Y89" s="3" t="s">
        <v>86</v>
      </c>
      <c r="Z89" s="3" t="s">
        <v>59</v>
      </c>
      <c r="AA89" s="3" t="s">
        <v>60</v>
      </c>
      <c r="AB89" s="3" t="s">
        <v>106</v>
      </c>
      <c r="AC89" s="3" t="s">
        <v>62</v>
      </c>
      <c r="AD89" s="3" t="s">
        <v>86</v>
      </c>
      <c r="AE89" s="3" t="s">
        <v>89</v>
      </c>
      <c r="AF89" s="3" t="s">
        <v>80</v>
      </c>
      <c r="AG89" s="3" t="s">
        <v>90</v>
      </c>
      <c r="AH89" s="3" t="s">
        <v>680</v>
      </c>
      <c r="AI89" s="8" t="s">
        <v>681</v>
      </c>
      <c r="AJ89" s="9" t="str">
        <f>HYPERLINK("https://drive.google.com/file/d/162-05XJZONUOtNp6cElKp9rxW9dpMdgG/view?usp=drivesdk","Ganesh kailas pokale_प्रमाणपत्र")</f>
        <v>Ganesh kailas pokale_प्रमाणपत्र</v>
      </c>
      <c r="AK89" s="3" t="s">
        <v>682</v>
      </c>
    </row>
    <row r="90" spans="1:37">
      <c r="A90" s="5">
        <v>44225.882948472223</v>
      </c>
      <c r="B90" s="6" t="s">
        <v>683</v>
      </c>
      <c r="C90" s="7">
        <v>16</v>
      </c>
      <c r="D90" s="6" t="s">
        <v>684</v>
      </c>
      <c r="E90" s="6" t="s">
        <v>657</v>
      </c>
      <c r="F90" s="6" t="s">
        <v>148</v>
      </c>
      <c r="G90" s="6" t="s">
        <v>207</v>
      </c>
      <c r="H90" s="6" t="s">
        <v>150</v>
      </c>
      <c r="I90" s="6">
        <v>2032</v>
      </c>
      <c r="J90" s="3" t="s">
        <v>43</v>
      </c>
      <c r="K90" s="3" t="s">
        <v>76</v>
      </c>
      <c r="L90" s="3" t="s">
        <v>151</v>
      </c>
      <c r="M90" s="3" t="s">
        <v>46</v>
      </c>
      <c r="N90" s="3" t="s">
        <v>101</v>
      </c>
      <c r="O90" s="3" t="s">
        <v>200</v>
      </c>
      <c r="P90" s="3" t="s">
        <v>141</v>
      </c>
      <c r="Q90" s="3" t="s">
        <v>81</v>
      </c>
      <c r="R90" s="3" t="s">
        <v>184</v>
      </c>
      <c r="S90" s="3" t="s">
        <v>52</v>
      </c>
      <c r="T90" s="3" t="s">
        <v>281</v>
      </c>
      <c r="U90" s="3" t="s">
        <v>104</v>
      </c>
      <c r="V90" s="3" t="s">
        <v>55</v>
      </c>
      <c r="W90" s="3" t="s">
        <v>123</v>
      </c>
      <c r="X90" s="3" t="s">
        <v>57</v>
      </c>
      <c r="Y90" s="3" t="s">
        <v>56</v>
      </c>
      <c r="Z90" s="3" t="s">
        <v>56</v>
      </c>
      <c r="AA90" s="3" t="s">
        <v>153</v>
      </c>
      <c r="AB90" s="3" t="s">
        <v>106</v>
      </c>
      <c r="AC90" s="3" t="s">
        <v>62</v>
      </c>
      <c r="AD90" s="3" t="s">
        <v>63</v>
      </c>
      <c r="AE90" s="3" t="s">
        <v>290</v>
      </c>
      <c r="AF90" s="3" t="s">
        <v>80</v>
      </c>
      <c r="AG90" s="3" t="s">
        <v>66</v>
      </c>
      <c r="AH90" s="3" t="s">
        <v>685</v>
      </c>
      <c r="AI90" s="8" t="s">
        <v>686</v>
      </c>
      <c r="AJ90" s="9" t="str">
        <f>HYPERLINK("https://drive.google.com/file/d/1lU89LBQXGCnFpUtDBDKcZ0qCzGjZFqEo/view?usp=drivesdk","Pratiksha Vitthal Bedre_प्रमाणपत्र")</f>
        <v>Pratiksha Vitthal Bedre_प्रमाणपत्र</v>
      </c>
      <c r="AK90" s="3" t="s">
        <v>687</v>
      </c>
    </row>
    <row r="91" spans="1:37">
      <c r="A91" s="5">
        <v>44225.889308090278</v>
      </c>
      <c r="B91" s="6" t="s">
        <v>688</v>
      </c>
      <c r="C91" s="7">
        <v>12</v>
      </c>
      <c r="D91" s="6" t="s">
        <v>689</v>
      </c>
      <c r="E91" s="6" t="s">
        <v>690</v>
      </c>
      <c r="F91" s="6" t="s">
        <v>148</v>
      </c>
      <c r="G91" s="6" t="s">
        <v>149</v>
      </c>
      <c r="H91" s="6" t="s">
        <v>98</v>
      </c>
      <c r="I91" s="6">
        <v>2027</v>
      </c>
      <c r="J91" s="3" t="s">
        <v>99</v>
      </c>
      <c r="K91" s="3" t="s">
        <v>44</v>
      </c>
      <c r="L91" s="3" t="s">
        <v>45</v>
      </c>
      <c r="M91" s="3" t="s">
        <v>136</v>
      </c>
      <c r="N91" s="3" t="s">
        <v>101</v>
      </c>
      <c r="O91" s="3" t="s">
        <v>200</v>
      </c>
      <c r="P91" s="3" t="s">
        <v>141</v>
      </c>
      <c r="Q91" s="3" t="s">
        <v>50</v>
      </c>
      <c r="R91" s="3" t="s">
        <v>82</v>
      </c>
      <c r="S91" s="3" t="s">
        <v>120</v>
      </c>
      <c r="T91" s="3" t="s">
        <v>53</v>
      </c>
      <c r="U91" s="3" t="s">
        <v>138</v>
      </c>
      <c r="V91" s="3" t="s">
        <v>122</v>
      </c>
      <c r="W91" s="3" t="s">
        <v>185</v>
      </c>
      <c r="X91" s="3" t="s">
        <v>175</v>
      </c>
      <c r="Y91" s="3" t="s">
        <v>86</v>
      </c>
      <c r="Z91" s="3" t="s">
        <v>59</v>
      </c>
      <c r="AA91" s="3" t="s">
        <v>60</v>
      </c>
      <c r="AB91" s="3" t="s">
        <v>87</v>
      </c>
      <c r="AC91" s="3" t="s">
        <v>154</v>
      </c>
      <c r="AD91" s="3" t="s">
        <v>127</v>
      </c>
      <c r="AE91" s="3" t="s">
        <v>89</v>
      </c>
      <c r="AF91" s="3" t="s">
        <v>108</v>
      </c>
      <c r="AG91" s="3" t="s">
        <v>90</v>
      </c>
      <c r="AH91" s="3" t="s">
        <v>691</v>
      </c>
      <c r="AI91" s="8" t="s">
        <v>692</v>
      </c>
      <c r="AJ91" s="9" t="str">
        <f>HYPERLINK("https://drive.google.com/file/d/1VqKrncV6dIhXW48Z2P8EdnMMMos1uCfF/view?usp=drivesdk","Aditi Baban Dongar_प्रमाणपत्र")</f>
        <v>Aditi Baban Dongar_प्रमाणपत्र</v>
      </c>
      <c r="AK91" s="3" t="s">
        <v>693</v>
      </c>
    </row>
    <row r="92" spans="1:37">
      <c r="A92" s="5">
        <v>44225.88949134259</v>
      </c>
      <c r="B92" s="6" t="s">
        <v>694</v>
      </c>
      <c r="C92" s="7">
        <v>14</v>
      </c>
      <c r="D92" s="6" t="s">
        <v>695</v>
      </c>
      <c r="E92" s="6" t="s">
        <v>696</v>
      </c>
      <c r="F92" s="6" t="s">
        <v>148</v>
      </c>
      <c r="G92" s="6" t="s">
        <v>207</v>
      </c>
      <c r="H92" s="6" t="s">
        <v>42</v>
      </c>
      <c r="I92" s="6">
        <v>2035</v>
      </c>
      <c r="J92" s="3" t="s">
        <v>43</v>
      </c>
      <c r="K92" s="3" t="s">
        <v>44</v>
      </c>
      <c r="L92" s="3" t="s">
        <v>151</v>
      </c>
      <c r="M92" s="3" t="s">
        <v>78</v>
      </c>
      <c r="N92" s="3" t="s">
        <v>101</v>
      </c>
      <c r="O92" s="3" t="s">
        <v>200</v>
      </c>
      <c r="P92" s="3" t="s">
        <v>102</v>
      </c>
      <c r="Q92" s="3" t="s">
        <v>50</v>
      </c>
      <c r="R92" s="3" t="s">
        <v>214</v>
      </c>
      <c r="S92" s="3" t="s">
        <v>103</v>
      </c>
      <c r="T92" s="3" t="s">
        <v>53</v>
      </c>
      <c r="U92" s="3" t="s">
        <v>54</v>
      </c>
      <c r="V92" s="3" t="s">
        <v>122</v>
      </c>
      <c r="W92" s="3" t="s">
        <v>123</v>
      </c>
      <c r="X92" s="3" t="s">
        <v>175</v>
      </c>
      <c r="Y92" s="3" t="s">
        <v>86</v>
      </c>
      <c r="Z92" s="3" t="s">
        <v>56</v>
      </c>
      <c r="AA92" s="3" t="s">
        <v>105</v>
      </c>
      <c r="AB92" s="3" t="s">
        <v>87</v>
      </c>
      <c r="AC92" s="3" t="s">
        <v>88</v>
      </c>
      <c r="AD92" s="3" t="s">
        <v>127</v>
      </c>
      <c r="AE92" s="3" t="s">
        <v>107</v>
      </c>
      <c r="AF92" s="3" t="s">
        <v>141</v>
      </c>
      <c r="AG92" s="3" t="s">
        <v>66</v>
      </c>
      <c r="AH92" s="3" t="s">
        <v>697</v>
      </c>
      <c r="AI92" s="8" t="s">
        <v>698</v>
      </c>
      <c r="AJ92" s="9" t="str">
        <f>HYPERLINK("https://drive.google.com/file/d/1uCAc825Ui04hDx18_cX8KU6VR_0Tc7HY/view?usp=drivesdk","Pruthviraj Suresh Pawar_प्रमाणपत्र")</f>
        <v>Pruthviraj Suresh Pawar_प्रमाणपत्र</v>
      </c>
      <c r="AK92" s="3" t="s">
        <v>699</v>
      </c>
    </row>
    <row r="93" spans="1:37">
      <c r="A93" s="5">
        <v>44226.333711851854</v>
      </c>
      <c r="B93" s="6" t="s">
        <v>700</v>
      </c>
      <c r="C93" s="7">
        <v>16</v>
      </c>
      <c r="D93" s="6" t="s">
        <v>701</v>
      </c>
      <c r="E93" s="6" t="s">
        <v>702</v>
      </c>
      <c r="F93" s="6" t="s">
        <v>148</v>
      </c>
      <c r="G93" s="6" t="s">
        <v>207</v>
      </c>
      <c r="H93" s="6" t="s">
        <v>98</v>
      </c>
      <c r="I93" s="6">
        <v>2025</v>
      </c>
      <c r="J93" s="3" t="s">
        <v>75</v>
      </c>
      <c r="K93" s="3" t="s">
        <v>44</v>
      </c>
      <c r="L93" s="3" t="s">
        <v>45</v>
      </c>
      <c r="M93" s="3" t="s">
        <v>136</v>
      </c>
      <c r="N93" s="3" t="s">
        <v>47</v>
      </c>
      <c r="O93" s="3" t="s">
        <v>174</v>
      </c>
      <c r="P93" s="3" t="s">
        <v>80</v>
      </c>
      <c r="Q93" s="3" t="s">
        <v>59</v>
      </c>
      <c r="R93" s="3" t="s">
        <v>214</v>
      </c>
      <c r="S93" s="3" t="s">
        <v>152</v>
      </c>
      <c r="T93" s="3" t="s">
        <v>281</v>
      </c>
      <c r="U93" s="3" t="s">
        <v>54</v>
      </c>
      <c r="V93" s="3" t="s">
        <v>80</v>
      </c>
      <c r="W93" s="3" t="s">
        <v>185</v>
      </c>
      <c r="X93" s="3" t="s">
        <v>124</v>
      </c>
      <c r="Y93" s="3" t="s">
        <v>58</v>
      </c>
      <c r="Z93" s="3" t="s">
        <v>59</v>
      </c>
      <c r="AA93" s="3" t="s">
        <v>125</v>
      </c>
      <c r="AB93" s="3" t="s">
        <v>126</v>
      </c>
      <c r="AC93" s="3" t="s">
        <v>62</v>
      </c>
      <c r="AD93" s="3" t="s">
        <v>140</v>
      </c>
      <c r="AE93" s="3" t="s">
        <v>64</v>
      </c>
      <c r="AF93" s="3" t="s">
        <v>65</v>
      </c>
      <c r="AG93" s="3" t="s">
        <v>66</v>
      </c>
      <c r="AH93" s="3" t="s">
        <v>703</v>
      </c>
      <c r="AI93" s="8" t="s">
        <v>704</v>
      </c>
      <c r="AJ93" s="9" t="str">
        <f>HYPERLINK("https://drive.google.com/file/d/1JqaJVLtMsSdifj4dCf8mUGqdZXkZMmOr/view?usp=drivesdk","Sarthak bapu shinde_प्रमाणपत्र")</f>
        <v>Sarthak bapu shinde_प्रमाणपत्र</v>
      </c>
      <c r="AK93" s="3" t="s">
        <v>705</v>
      </c>
    </row>
    <row r="94" spans="1:37">
      <c r="A94" s="5">
        <v>44226.336528726853</v>
      </c>
      <c r="B94" s="6" t="s">
        <v>706</v>
      </c>
      <c r="C94" s="7">
        <v>14</v>
      </c>
      <c r="D94" s="6" t="s">
        <v>707</v>
      </c>
      <c r="E94" s="6" t="s">
        <v>115</v>
      </c>
      <c r="F94" s="6" t="s">
        <v>116</v>
      </c>
      <c r="G94" s="6" t="s">
        <v>149</v>
      </c>
      <c r="H94" s="6" t="s">
        <v>42</v>
      </c>
      <c r="I94" s="6">
        <v>2035</v>
      </c>
      <c r="J94" s="3" t="s">
        <v>43</v>
      </c>
      <c r="K94" s="3" t="s">
        <v>44</v>
      </c>
      <c r="L94" s="3" t="s">
        <v>77</v>
      </c>
      <c r="M94" s="3" t="s">
        <v>46</v>
      </c>
      <c r="N94" s="3" t="s">
        <v>119</v>
      </c>
      <c r="O94" s="3" t="s">
        <v>48</v>
      </c>
      <c r="P94" s="3" t="s">
        <v>49</v>
      </c>
      <c r="Q94" s="3" t="s">
        <v>50</v>
      </c>
      <c r="R94" s="3" t="s">
        <v>184</v>
      </c>
      <c r="S94" s="3" t="s">
        <v>103</v>
      </c>
      <c r="T94" s="3" t="s">
        <v>53</v>
      </c>
      <c r="U94" s="3" t="s">
        <v>104</v>
      </c>
      <c r="V94" s="3" t="s">
        <v>80</v>
      </c>
      <c r="W94" s="3" t="s">
        <v>56</v>
      </c>
      <c r="X94" s="3" t="s">
        <v>175</v>
      </c>
      <c r="Y94" s="3" t="s">
        <v>58</v>
      </c>
      <c r="Z94" s="3" t="s">
        <v>56</v>
      </c>
      <c r="AA94" s="3" t="s">
        <v>153</v>
      </c>
      <c r="AB94" s="3" t="s">
        <v>106</v>
      </c>
      <c r="AC94" s="3" t="s">
        <v>88</v>
      </c>
      <c r="AD94" s="3" t="s">
        <v>86</v>
      </c>
      <c r="AE94" s="3" t="s">
        <v>64</v>
      </c>
      <c r="AF94" s="3" t="s">
        <v>141</v>
      </c>
      <c r="AG94" s="3" t="s">
        <v>109</v>
      </c>
      <c r="AH94" s="3" t="s">
        <v>708</v>
      </c>
      <c r="AI94" s="8" t="s">
        <v>709</v>
      </c>
      <c r="AJ94" s="9" t="str">
        <f>HYPERLINK("https://drive.google.com/file/d/1O0qrZekgTMX-uqhaNXTRU7I4gQ3E-fxc/view?usp=drivesdk","ऋतुराज सुभाष खेंगरे_प्रमाणपत्र")</f>
        <v>ऋतुराज सुभाष खेंगरे_प्रमाणपत्र</v>
      </c>
      <c r="AK94" s="3" t="s">
        <v>710</v>
      </c>
    </row>
    <row r="95" spans="1:37">
      <c r="A95" s="5">
        <v>44226.344299641205</v>
      </c>
      <c r="B95" s="6" t="s">
        <v>711</v>
      </c>
      <c r="C95" s="7">
        <v>10</v>
      </c>
      <c r="D95" s="6" t="s">
        <v>712</v>
      </c>
      <c r="E95" s="6" t="s">
        <v>713</v>
      </c>
      <c r="F95" s="6" t="s">
        <v>116</v>
      </c>
      <c r="G95" s="6" t="s">
        <v>403</v>
      </c>
      <c r="H95" s="6" t="s">
        <v>98</v>
      </c>
      <c r="I95" s="6">
        <v>2032</v>
      </c>
      <c r="J95" s="3" t="s">
        <v>99</v>
      </c>
      <c r="K95" s="3" t="s">
        <v>44</v>
      </c>
      <c r="L95" s="3" t="s">
        <v>77</v>
      </c>
      <c r="M95" s="3" t="s">
        <v>46</v>
      </c>
      <c r="N95" s="3" t="s">
        <v>137</v>
      </c>
      <c r="O95" s="3" t="s">
        <v>79</v>
      </c>
      <c r="P95" s="3" t="s">
        <v>49</v>
      </c>
      <c r="Q95" s="3" t="s">
        <v>50</v>
      </c>
      <c r="R95" s="3" t="s">
        <v>51</v>
      </c>
      <c r="S95" s="3" t="s">
        <v>52</v>
      </c>
      <c r="T95" s="3" t="s">
        <v>281</v>
      </c>
      <c r="U95" s="3" t="s">
        <v>104</v>
      </c>
      <c r="V95" s="3" t="s">
        <v>55</v>
      </c>
      <c r="W95" s="3" t="s">
        <v>56</v>
      </c>
      <c r="X95" s="3" t="s">
        <v>124</v>
      </c>
      <c r="Y95" s="3" t="s">
        <v>63</v>
      </c>
      <c r="Z95" s="3" t="s">
        <v>59</v>
      </c>
      <c r="AA95" s="3" t="s">
        <v>105</v>
      </c>
      <c r="AB95" s="3" t="s">
        <v>106</v>
      </c>
      <c r="AC95" s="3" t="s">
        <v>88</v>
      </c>
      <c r="AD95" s="3" t="s">
        <v>63</v>
      </c>
      <c r="AE95" s="3" t="s">
        <v>290</v>
      </c>
      <c r="AF95" s="3" t="s">
        <v>141</v>
      </c>
      <c r="AG95" s="3" t="s">
        <v>66</v>
      </c>
      <c r="AH95" s="3" t="s">
        <v>714</v>
      </c>
      <c r="AI95" s="8" t="s">
        <v>715</v>
      </c>
      <c r="AJ95" s="9" t="str">
        <f>HYPERLINK("https://drive.google.com/file/d/1PICgdagSNbl85jDJNSaAw8e0Y2hXlwIW/view?usp=drivesdk","प्रतिक्षा अशोक पवार_प्रमाणपत्र")</f>
        <v>प्रतिक्षा अशोक पवार_प्रमाणपत्र</v>
      </c>
      <c r="AK95" s="3" t="s">
        <v>716</v>
      </c>
    </row>
    <row r="96" spans="1:37">
      <c r="A96" s="5">
        <v>44226.390080648147</v>
      </c>
      <c r="B96" s="6" t="s">
        <v>717</v>
      </c>
      <c r="C96" s="7">
        <v>18</v>
      </c>
      <c r="D96" s="6" t="s">
        <v>718</v>
      </c>
      <c r="E96" s="6" t="s">
        <v>473</v>
      </c>
      <c r="F96" s="6" t="s">
        <v>148</v>
      </c>
      <c r="G96" s="6" t="s">
        <v>74</v>
      </c>
      <c r="H96" s="6" t="s">
        <v>150</v>
      </c>
      <c r="I96" s="6">
        <v>2027</v>
      </c>
      <c r="J96" s="3" t="s">
        <v>43</v>
      </c>
      <c r="K96" s="3" t="s">
        <v>161</v>
      </c>
      <c r="L96" s="3" t="s">
        <v>45</v>
      </c>
      <c r="M96" s="3" t="s">
        <v>46</v>
      </c>
      <c r="N96" s="3" t="s">
        <v>137</v>
      </c>
      <c r="O96" s="3" t="s">
        <v>79</v>
      </c>
      <c r="P96" s="3" t="s">
        <v>49</v>
      </c>
      <c r="Q96" s="3" t="s">
        <v>59</v>
      </c>
      <c r="R96" s="3" t="s">
        <v>82</v>
      </c>
      <c r="S96" s="3" t="s">
        <v>103</v>
      </c>
      <c r="T96" s="3" t="s">
        <v>53</v>
      </c>
      <c r="U96" s="3" t="s">
        <v>104</v>
      </c>
      <c r="V96" s="3" t="s">
        <v>122</v>
      </c>
      <c r="W96" s="3" t="s">
        <v>123</v>
      </c>
      <c r="X96" s="3" t="s">
        <v>57</v>
      </c>
      <c r="Y96" s="3" t="s">
        <v>86</v>
      </c>
      <c r="Z96" s="3" t="s">
        <v>63</v>
      </c>
      <c r="AA96" s="3" t="s">
        <v>105</v>
      </c>
      <c r="AB96" s="3" t="s">
        <v>61</v>
      </c>
      <c r="AC96" s="3" t="s">
        <v>154</v>
      </c>
      <c r="AD96" s="3" t="s">
        <v>63</v>
      </c>
      <c r="AE96" s="3" t="s">
        <v>89</v>
      </c>
      <c r="AF96" s="3" t="s">
        <v>108</v>
      </c>
      <c r="AG96" s="3" t="s">
        <v>109</v>
      </c>
      <c r="AH96" s="3" t="s">
        <v>719</v>
      </c>
      <c r="AI96" s="8" t="s">
        <v>720</v>
      </c>
      <c r="AJ96" s="9" t="str">
        <f>HYPERLINK("https://drive.google.com/file/d/146wjebyggXQIK1mW87RUl45FSTbOM7um/view?usp=drivesdk","Ajinkya maruti bhilare_प्रमाणपत्र")</f>
        <v>Ajinkya maruti bhilare_प्रमाणपत्र</v>
      </c>
      <c r="AK96" s="3" t="s">
        <v>721</v>
      </c>
    </row>
    <row r="97" spans="1:37">
      <c r="A97" s="5">
        <v>44226.415643969907</v>
      </c>
      <c r="B97" s="6" t="s">
        <v>722</v>
      </c>
      <c r="C97" s="7">
        <v>6</v>
      </c>
      <c r="D97" s="6" t="s">
        <v>723</v>
      </c>
      <c r="E97" s="6" t="s">
        <v>724</v>
      </c>
      <c r="F97" s="6" t="s">
        <v>148</v>
      </c>
      <c r="G97" s="6" t="s">
        <v>74</v>
      </c>
      <c r="H97" s="6" t="s">
        <v>199</v>
      </c>
      <c r="I97" s="6">
        <v>2025</v>
      </c>
      <c r="J97" s="3" t="s">
        <v>43</v>
      </c>
      <c r="K97" s="3" t="s">
        <v>44</v>
      </c>
      <c r="L97" s="3" t="s">
        <v>45</v>
      </c>
      <c r="M97" s="3" t="s">
        <v>46</v>
      </c>
      <c r="N97" s="3" t="s">
        <v>101</v>
      </c>
      <c r="O97" s="3" t="s">
        <v>48</v>
      </c>
      <c r="P97" s="3" t="s">
        <v>80</v>
      </c>
      <c r="Q97" s="3" t="s">
        <v>59</v>
      </c>
      <c r="R97" s="3" t="s">
        <v>82</v>
      </c>
      <c r="S97" s="3" t="s">
        <v>103</v>
      </c>
      <c r="T97" s="3" t="s">
        <v>289</v>
      </c>
      <c r="U97" s="3" t="s">
        <v>121</v>
      </c>
      <c r="V97" s="3" t="s">
        <v>49</v>
      </c>
      <c r="W97" s="3" t="s">
        <v>123</v>
      </c>
      <c r="X97" s="3" t="s">
        <v>57</v>
      </c>
      <c r="Y97" s="3" t="s">
        <v>63</v>
      </c>
      <c r="Z97" s="3" t="s">
        <v>63</v>
      </c>
      <c r="AA97" s="3" t="s">
        <v>60</v>
      </c>
      <c r="AB97" s="3" t="s">
        <v>61</v>
      </c>
      <c r="AC97" s="3" t="s">
        <v>154</v>
      </c>
      <c r="AD97" s="3" t="s">
        <v>63</v>
      </c>
      <c r="AE97" s="3" t="s">
        <v>89</v>
      </c>
      <c r="AF97" s="3" t="s">
        <v>65</v>
      </c>
      <c r="AG97" s="3" t="s">
        <v>370</v>
      </c>
      <c r="AH97" s="3" t="s">
        <v>725</v>
      </c>
      <c r="AI97" s="8" t="s">
        <v>726</v>
      </c>
      <c r="AJ97" s="9" t="str">
        <f>HYPERLINK("https://drive.google.com/file/d/11PWa4qZ9-uz55i48qdXRgvwHYNINMhSa/view?usp=drivesdk","Shruti sandip diwate_प्रमाणपत्र")</f>
        <v>Shruti sandip diwate_प्रमाणपत्र</v>
      </c>
      <c r="AK97" s="3" t="s">
        <v>727</v>
      </c>
    </row>
    <row r="98" spans="1:37">
      <c r="A98" s="5">
        <v>44226.683027789353</v>
      </c>
      <c r="B98" s="6" t="s">
        <v>728</v>
      </c>
      <c r="C98" s="7">
        <v>18</v>
      </c>
      <c r="D98" s="6" t="s">
        <v>729</v>
      </c>
      <c r="E98" s="6" t="s">
        <v>730</v>
      </c>
      <c r="F98" s="6" t="s">
        <v>97</v>
      </c>
      <c r="G98" s="6" t="s">
        <v>403</v>
      </c>
      <c r="H98" s="6" t="s">
        <v>42</v>
      </c>
      <c r="I98" s="6">
        <v>2027</v>
      </c>
      <c r="J98" s="3" t="s">
        <v>117</v>
      </c>
      <c r="K98" s="3" t="s">
        <v>100</v>
      </c>
      <c r="L98" s="3" t="s">
        <v>45</v>
      </c>
      <c r="M98" s="3" t="s">
        <v>118</v>
      </c>
      <c r="N98" s="3" t="s">
        <v>137</v>
      </c>
      <c r="O98" s="3" t="s">
        <v>48</v>
      </c>
      <c r="P98" s="3" t="s">
        <v>49</v>
      </c>
      <c r="Q98" s="3" t="s">
        <v>59</v>
      </c>
      <c r="R98" s="3" t="s">
        <v>82</v>
      </c>
      <c r="S98" s="3" t="s">
        <v>103</v>
      </c>
      <c r="T98" s="3" t="s">
        <v>83</v>
      </c>
      <c r="U98" s="3" t="s">
        <v>121</v>
      </c>
      <c r="V98" s="3" t="s">
        <v>80</v>
      </c>
      <c r="W98" s="3" t="s">
        <v>123</v>
      </c>
      <c r="X98" s="3" t="s">
        <v>124</v>
      </c>
      <c r="Y98" s="3" t="s">
        <v>56</v>
      </c>
      <c r="Z98" s="3" t="s">
        <v>59</v>
      </c>
      <c r="AA98" s="3" t="s">
        <v>125</v>
      </c>
      <c r="AB98" s="3" t="s">
        <v>126</v>
      </c>
      <c r="AC98" s="3" t="s">
        <v>154</v>
      </c>
      <c r="AD98" s="3" t="s">
        <v>63</v>
      </c>
      <c r="AE98" s="3" t="s">
        <v>290</v>
      </c>
      <c r="AF98" s="3" t="s">
        <v>108</v>
      </c>
      <c r="AG98" s="3" t="s">
        <v>109</v>
      </c>
      <c r="AH98" s="3" t="s">
        <v>731</v>
      </c>
      <c r="AI98" s="8" t="s">
        <v>732</v>
      </c>
      <c r="AJ98" s="9" t="str">
        <f>HYPERLINK("https://drive.google.com/file/d/1bKa5hbdVX8SBS4X2YycOr9jO9NuTf2BD/view?usp=drivesdk","Samruddhi Vijay Tambe _प्रमाणपत्र")</f>
        <v>Samruddhi Vijay Tambe _प्रमाणपत्र</v>
      </c>
      <c r="AK98" s="3" t="s">
        <v>733</v>
      </c>
    </row>
    <row r="99" spans="1:37">
      <c r="A99" s="5">
        <v>44226.825013159723</v>
      </c>
      <c r="B99" s="6" t="s">
        <v>613</v>
      </c>
      <c r="C99" s="7">
        <v>28</v>
      </c>
      <c r="D99" s="6" t="s">
        <v>734</v>
      </c>
      <c r="E99" s="6" t="s">
        <v>735</v>
      </c>
      <c r="F99" s="6" t="s">
        <v>148</v>
      </c>
      <c r="G99" s="6" t="s">
        <v>149</v>
      </c>
      <c r="H99" s="6" t="s">
        <v>42</v>
      </c>
      <c r="I99" s="6">
        <v>2035</v>
      </c>
      <c r="J99" s="3" t="s">
        <v>117</v>
      </c>
      <c r="K99" s="3" t="s">
        <v>44</v>
      </c>
      <c r="L99" s="3" t="s">
        <v>45</v>
      </c>
      <c r="M99" s="3" t="s">
        <v>46</v>
      </c>
      <c r="N99" s="3" t="s">
        <v>137</v>
      </c>
      <c r="O99" s="3" t="s">
        <v>79</v>
      </c>
      <c r="P99" s="3" t="s">
        <v>102</v>
      </c>
      <c r="Q99" s="3" t="s">
        <v>81</v>
      </c>
      <c r="R99" s="3" t="s">
        <v>51</v>
      </c>
      <c r="S99" s="3" t="s">
        <v>152</v>
      </c>
      <c r="T99" s="3" t="s">
        <v>281</v>
      </c>
      <c r="U99" s="3" t="s">
        <v>121</v>
      </c>
      <c r="V99" s="3" t="s">
        <v>122</v>
      </c>
      <c r="W99" s="3" t="s">
        <v>123</v>
      </c>
      <c r="X99" s="3" t="s">
        <v>124</v>
      </c>
      <c r="Y99" s="3" t="s">
        <v>58</v>
      </c>
      <c r="Z99" s="3" t="s">
        <v>56</v>
      </c>
      <c r="AA99" s="3" t="s">
        <v>105</v>
      </c>
      <c r="AB99" s="3" t="s">
        <v>126</v>
      </c>
      <c r="AC99" s="3" t="s">
        <v>62</v>
      </c>
      <c r="AD99" s="3" t="s">
        <v>127</v>
      </c>
      <c r="AE99" s="3" t="s">
        <v>64</v>
      </c>
      <c r="AF99" s="3" t="s">
        <v>108</v>
      </c>
      <c r="AG99" s="3" t="s">
        <v>109</v>
      </c>
      <c r="AH99" s="3" t="s">
        <v>736</v>
      </c>
      <c r="AI99" s="8" t="s">
        <v>737</v>
      </c>
      <c r="AJ99" s="9" t="str">
        <f>HYPERLINK("https://drive.google.com/file/d/1rH4y0GC2z3EBuD9jB3hyo3xpk2WrINtk/view?usp=drivesdk","Dhanwade Mohini Bhausaheb _प्रमाणपत्र")</f>
        <v>Dhanwade Mohini Bhausaheb _प्रमाणपत्र</v>
      </c>
      <c r="AK99" s="3" t="s">
        <v>738</v>
      </c>
    </row>
    <row r="100" spans="1:37">
      <c r="A100" s="5">
        <v>44226.843522222218</v>
      </c>
      <c r="B100" s="6" t="s">
        <v>739</v>
      </c>
      <c r="C100" s="7">
        <v>8</v>
      </c>
      <c r="D100" s="6" t="s">
        <v>740</v>
      </c>
      <c r="E100" s="6" t="s">
        <v>741</v>
      </c>
      <c r="F100" s="6" t="s">
        <v>369</v>
      </c>
      <c r="G100" s="6" t="s">
        <v>403</v>
      </c>
      <c r="H100" s="6" t="s">
        <v>42</v>
      </c>
      <c r="I100" s="6">
        <v>2027</v>
      </c>
      <c r="J100" s="3" t="s">
        <v>117</v>
      </c>
      <c r="K100" s="3" t="s">
        <v>44</v>
      </c>
      <c r="L100" s="3" t="s">
        <v>288</v>
      </c>
      <c r="M100" s="3" t="s">
        <v>46</v>
      </c>
      <c r="N100" s="3" t="s">
        <v>101</v>
      </c>
      <c r="O100" s="3" t="s">
        <v>200</v>
      </c>
      <c r="P100" s="3" t="s">
        <v>49</v>
      </c>
      <c r="Q100" s="3" t="s">
        <v>59</v>
      </c>
      <c r="R100" s="3" t="s">
        <v>51</v>
      </c>
      <c r="S100" s="3" t="s">
        <v>152</v>
      </c>
      <c r="T100" s="3" t="s">
        <v>83</v>
      </c>
      <c r="U100" s="3" t="s">
        <v>121</v>
      </c>
      <c r="V100" s="3" t="s">
        <v>80</v>
      </c>
      <c r="W100" s="3" t="s">
        <v>185</v>
      </c>
      <c r="X100" s="3" t="s">
        <v>57</v>
      </c>
      <c r="Y100" s="3" t="s">
        <v>56</v>
      </c>
      <c r="Z100" s="3" t="s">
        <v>63</v>
      </c>
      <c r="AA100" s="3" t="s">
        <v>153</v>
      </c>
      <c r="AB100" s="3" t="s">
        <v>61</v>
      </c>
      <c r="AC100" s="3" t="s">
        <v>139</v>
      </c>
      <c r="AD100" s="3" t="s">
        <v>127</v>
      </c>
      <c r="AE100" s="3" t="s">
        <v>290</v>
      </c>
      <c r="AF100" s="3" t="s">
        <v>108</v>
      </c>
      <c r="AG100" s="3" t="s">
        <v>90</v>
      </c>
      <c r="AH100" s="3" t="s">
        <v>742</v>
      </c>
      <c r="AI100" s="8" t="s">
        <v>743</v>
      </c>
      <c r="AJ100" s="9" t="str">
        <f>HYPERLINK("https://drive.google.com/file/d/1PGLH63HxS6zGnREi0Qn3B68rlz4tLA30/view?usp=drivesdk","Sarthak kantilal mule_प्रमाणपत्र")</f>
        <v>Sarthak kantilal mule_प्रमाणपत्र</v>
      </c>
      <c r="AK100" s="3" t="s">
        <v>744</v>
      </c>
    </row>
    <row r="101" spans="1:37">
      <c r="A101" s="5">
        <v>44227.25769755787</v>
      </c>
      <c r="B101" s="6" t="s">
        <v>745</v>
      </c>
      <c r="C101" s="7">
        <v>18</v>
      </c>
      <c r="D101" s="6" t="s">
        <v>746</v>
      </c>
      <c r="E101" s="6" t="s">
        <v>747</v>
      </c>
      <c r="F101" s="6" t="s">
        <v>97</v>
      </c>
      <c r="G101" s="6" t="s">
        <v>149</v>
      </c>
      <c r="H101" s="6" t="s">
        <v>199</v>
      </c>
      <c r="I101" s="6">
        <v>2032</v>
      </c>
      <c r="J101" s="3" t="s">
        <v>99</v>
      </c>
      <c r="K101" s="3" t="s">
        <v>161</v>
      </c>
      <c r="L101" s="3" t="s">
        <v>288</v>
      </c>
      <c r="M101" s="3" t="s">
        <v>46</v>
      </c>
      <c r="N101" s="3" t="s">
        <v>119</v>
      </c>
      <c r="O101" s="3" t="s">
        <v>174</v>
      </c>
      <c r="P101" s="3" t="s">
        <v>80</v>
      </c>
      <c r="Q101" s="3" t="s">
        <v>183</v>
      </c>
      <c r="R101" s="3" t="s">
        <v>51</v>
      </c>
      <c r="S101" s="3" t="s">
        <v>152</v>
      </c>
      <c r="T101" s="3" t="s">
        <v>53</v>
      </c>
      <c r="U101" s="3" t="s">
        <v>54</v>
      </c>
      <c r="V101" s="3" t="s">
        <v>122</v>
      </c>
      <c r="W101" s="3" t="s">
        <v>185</v>
      </c>
      <c r="X101" s="3" t="s">
        <v>124</v>
      </c>
      <c r="Y101" s="3" t="s">
        <v>58</v>
      </c>
      <c r="Z101" s="3" t="s">
        <v>58</v>
      </c>
      <c r="AA101" s="3" t="s">
        <v>153</v>
      </c>
      <c r="AB101" s="3" t="s">
        <v>126</v>
      </c>
      <c r="AC101" s="3" t="s">
        <v>154</v>
      </c>
      <c r="AD101" s="3" t="s">
        <v>140</v>
      </c>
      <c r="AE101" s="3" t="s">
        <v>64</v>
      </c>
      <c r="AF101" s="3" t="s">
        <v>65</v>
      </c>
      <c r="AG101" s="3" t="s">
        <v>370</v>
      </c>
      <c r="AH101" s="3" t="s">
        <v>748</v>
      </c>
      <c r="AI101" s="8" t="s">
        <v>749</v>
      </c>
      <c r="AJ101" s="9" t="str">
        <f>HYPERLINK("https://drive.google.com/file/d/1uBFc6ni3M6ZAIyue6WQkzB5yxZ2d12Q_/view?usp=drivesdk","Art_प्रमाणपत्र")</f>
        <v>Art_प्रमाणपत्र</v>
      </c>
      <c r="AK101" s="3" t="s">
        <v>750</v>
      </c>
    </row>
    <row r="102" spans="1:37">
      <c r="A102" s="5">
        <v>44227.347306701384</v>
      </c>
      <c r="B102" s="6" t="s">
        <v>751</v>
      </c>
      <c r="C102" s="7">
        <v>20</v>
      </c>
      <c r="D102" s="6" t="s">
        <v>752</v>
      </c>
      <c r="E102" s="6" t="s">
        <v>753</v>
      </c>
      <c r="F102" s="6" t="s">
        <v>148</v>
      </c>
      <c r="G102" s="6" t="s">
        <v>149</v>
      </c>
      <c r="H102" s="6" t="s">
        <v>150</v>
      </c>
      <c r="I102" s="6">
        <v>2032</v>
      </c>
      <c r="J102" s="3" t="s">
        <v>99</v>
      </c>
      <c r="K102" s="3" t="s">
        <v>161</v>
      </c>
      <c r="L102" s="3" t="s">
        <v>45</v>
      </c>
      <c r="M102" s="3" t="s">
        <v>46</v>
      </c>
      <c r="N102" s="3" t="s">
        <v>101</v>
      </c>
      <c r="O102" s="3" t="s">
        <v>79</v>
      </c>
      <c r="P102" s="3" t="s">
        <v>141</v>
      </c>
      <c r="Q102" s="3" t="s">
        <v>81</v>
      </c>
      <c r="R102" s="3" t="s">
        <v>184</v>
      </c>
      <c r="S102" s="3" t="s">
        <v>120</v>
      </c>
      <c r="T102" s="3" t="s">
        <v>83</v>
      </c>
      <c r="U102" s="3" t="s">
        <v>138</v>
      </c>
      <c r="V102" s="3" t="s">
        <v>122</v>
      </c>
      <c r="W102" s="3" t="s">
        <v>123</v>
      </c>
      <c r="X102" s="3" t="s">
        <v>85</v>
      </c>
      <c r="Y102" s="3" t="s">
        <v>86</v>
      </c>
      <c r="Z102" s="3" t="s">
        <v>59</v>
      </c>
      <c r="AA102" s="3" t="s">
        <v>105</v>
      </c>
      <c r="AB102" s="3" t="s">
        <v>61</v>
      </c>
      <c r="AC102" s="3" t="s">
        <v>62</v>
      </c>
      <c r="AD102" s="3" t="s">
        <v>86</v>
      </c>
      <c r="AE102" s="3" t="s">
        <v>290</v>
      </c>
      <c r="AF102" s="3" t="s">
        <v>141</v>
      </c>
      <c r="AG102" s="3" t="s">
        <v>90</v>
      </c>
      <c r="AH102" s="3" t="s">
        <v>754</v>
      </c>
      <c r="AI102" s="8" t="s">
        <v>755</v>
      </c>
      <c r="AJ102" s="9" t="str">
        <f>HYPERLINK("https://drive.google.com/file/d/1xSh28bZc-InqJOj8tFSYjbi6VG5wILl0/view?usp=drivesdk","Prajkta Sampat jare_प्रमाणपत्र")</f>
        <v>Prajkta Sampat jare_प्रमाणपत्र</v>
      </c>
      <c r="AK102" s="3" t="s">
        <v>756</v>
      </c>
    </row>
    <row r="103" spans="1:37">
      <c r="A103" s="5">
        <v>44227.355643634262</v>
      </c>
      <c r="B103" s="6" t="s">
        <v>757</v>
      </c>
      <c r="C103" s="7">
        <v>42</v>
      </c>
      <c r="D103" s="6" t="s">
        <v>758</v>
      </c>
      <c r="E103" s="6" t="s">
        <v>759</v>
      </c>
      <c r="F103" s="6" t="s">
        <v>760</v>
      </c>
      <c r="G103" s="6" t="s">
        <v>135</v>
      </c>
      <c r="H103" s="6" t="s">
        <v>199</v>
      </c>
      <c r="I103" s="6">
        <v>2025</v>
      </c>
      <c r="J103" s="3" t="s">
        <v>117</v>
      </c>
      <c r="K103" s="3" t="s">
        <v>161</v>
      </c>
      <c r="L103" s="3" t="s">
        <v>45</v>
      </c>
      <c r="M103" s="3" t="s">
        <v>136</v>
      </c>
      <c r="N103" s="3" t="s">
        <v>137</v>
      </c>
      <c r="O103" s="3" t="s">
        <v>79</v>
      </c>
      <c r="P103" s="3" t="s">
        <v>102</v>
      </c>
      <c r="Q103" s="3" t="s">
        <v>81</v>
      </c>
      <c r="R103" s="3" t="s">
        <v>184</v>
      </c>
      <c r="S103" s="3" t="s">
        <v>103</v>
      </c>
      <c r="T103" s="3" t="s">
        <v>53</v>
      </c>
      <c r="U103" s="3" t="s">
        <v>138</v>
      </c>
      <c r="V103" s="3" t="s">
        <v>122</v>
      </c>
      <c r="W103" s="3" t="s">
        <v>123</v>
      </c>
      <c r="X103" s="3" t="s">
        <v>124</v>
      </c>
      <c r="Y103" s="3" t="s">
        <v>56</v>
      </c>
      <c r="Z103" s="3" t="s">
        <v>56</v>
      </c>
      <c r="AA103" s="3" t="s">
        <v>153</v>
      </c>
      <c r="AB103" s="3" t="s">
        <v>126</v>
      </c>
      <c r="AC103" s="3" t="s">
        <v>62</v>
      </c>
      <c r="AD103" s="3" t="s">
        <v>86</v>
      </c>
      <c r="AE103" s="3" t="s">
        <v>64</v>
      </c>
      <c r="AF103" s="3" t="s">
        <v>141</v>
      </c>
      <c r="AG103" s="3" t="s">
        <v>90</v>
      </c>
      <c r="AH103" s="3" t="s">
        <v>761</v>
      </c>
      <c r="AI103" s="8" t="s">
        <v>762</v>
      </c>
      <c r="AJ103" s="9" t="str">
        <f>HYPERLINK("https://drive.google.com/file/d/1ro4S8nbfxJ5jLSKjXtTSrEvm8INS87Cs/view?usp=drivesdk","Pranjal nitin ghodke _प्रमाणपत्र")</f>
        <v>Pranjal nitin ghodke _प्रमाणपत्र</v>
      </c>
      <c r="AK103" s="3" t="s">
        <v>763</v>
      </c>
    </row>
    <row r="104" spans="1:37">
      <c r="A104" s="5">
        <v>44227.367528055554</v>
      </c>
      <c r="B104" s="6" t="s">
        <v>764</v>
      </c>
      <c r="C104" s="7">
        <v>14</v>
      </c>
      <c r="D104" s="6" t="s">
        <v>765</v>
      </c>
      <c r="E104" s="6" t="s">
        <v>766</v>
      </c>
      <c r="F104" s="6" t="s">
        <v>148</v>
      </c>
      <c r="G104" s="6" t="s">
        <v>207</v>
      </c>
      <c r="H104" s="6" t="s">
        <v>98</v>
      </c>
      <c r="I104" s="6">
        <v>2035</v>
      </c>
      <c r="J104" s="3" t="s">
        <v>43</v>
      </c>
      <c r="K104" s="3" t="s">
        <v>44</v>
      </c>
      <c r="L104" s="3" t="s">
        <v>77</v>
      </c>
      <c r="M104" s="3" t="s">
        <v>46</v>
      </c>
      <c r="N104" s="3" t="s">
        <v>119</v>
      </c>
      <c r="O104" s="3" t="s">
        <v>200</v>
      </c>
      <c r="P104" s="3" t="s">
        <v>49</v>
      </c>
      <c r="Q104" s="3" t="s">
        <v>59</v>
      </c>
      <c r="R104" s="3" t="s">
        <v>184</v>
      </c>
      <c r="S104" s="3" t="s">
        <v>103</v>
      </c>
      <c r="T104" s="3" t="s">
        <v>53</v>
      </c>
      <c r="U104" s="3" t="s">
        <v>54</v>
      </c>
      <c r="V104" s="3" t="s">
        <v>55</v>
      </c>
      <c r="W104" s="3" t="s">
        <v>123</v>
      </c>
      <c r="X104" s="3" t="s">
        <v>124</v>
      </c>
      <c r="Y104" s="3" t="s">
        <v>86</v>
      </c>
      <c r="Z104" s="3" t="s">
        <v>59</v>
      </c>
      <c r="AA104" s="3" t="s">
        <v>105</v>
      </c>
      <c r="AB104" s="3" t="s">
        <v>61</v>
      </c>
      <c r="AC104" s="3" t="s">
        <v>154</v>
      </c>
      <c r="AD104" s="3" t="s">
        <v>63</v>
      </c>
      <c r="AE104" s="3" t="s">
        <v>89</v>
      </c>
      <c r="AF104" s="3" t="s">
        <v>65</v>
      </c>
      <c r="AG104" s="3" t="s">
        <v>66</v>
      </c>
      <c r="AH104" s="3" t="s">
        <v>767</v>
      </c>
      <c r="AI104" s="8" t="s">
        <v>768</v>
      </c>
      <c r="AJ104" s="9" t="str">
        <f>HYPERLINK("https://drive.google.com/file/d/14HtqvzqqsC9Cjq23l1BIRxupv87Y2Yrt/view?usp=drivesdk","Mhaske vaibhav vilas_प्रमाणपत्र")</f>
        <v>Mhaske vaibhav vilas_प्रमाणपत्र</v>
      </c>
      <c r="AK104" s="3" t="s">
        <v>769</v>
      </c>
    </row>
    <row r="105" spans="1:37">
      <c r="A105" s="5">
        <v>44227.377420486111</v>
      </c>
      <c r="B105" s="6" t="s">
        <v>770</v>
      </c>
      <c r="C105" s="7">
        <v>12</v>
      </c>
      <c r="D105" s="6" t="s">
        <v>771</v>
      </c>
      <c r="E105" s="6" t="s">
        <v>772</v>
      </c>
      <c r="F105" s="6" t="s">
        <v>148</v>
      </c>
      <c r="G105" s="6" t="s">
        <v>74</v>
      </c>
      <c r="H105" s="6" t="s">
        <v>98</v>
      </c>
      <c r="I105" s="6">
        <v>2035</v>
      </c>
      <c r="J105" s="3" t="s">
        <v>117</v>
      </c>
      <c r="K105" s="3" t="s">
        <v>161</v>
      </c>
      <c r="L105" s="3" t="s">
        <v>77</v>
      </c>
      <c r="M105" s="3" t="s">
        <v>46</v>
      </c>
      <c r="N105" s="3" t="s">
        <v>101</v>
      </c>
      <c r="O105" s="3" t="s">
        <v>200</v>
      </c>
      <c r="P105" s="3" t="s">
        <v>49</v>
      </c>
      <c r="Q105" s="3" t="s">
        <v>50</v>
      </c>
      <c r="R105" s="3" t="s">
        <v>184</v>
      </c>
      <c r="S105" s="3" t="s">
        <v>52</v>
      </c>
      <c r="T105" s="3" t="s">
        <v>281</v>
      </c>
      <c r="U105" s="3" t="s">
        <v>104</v>
      </c>
      <c r="V105" s="3" t="s">
        <v>49</v>
      </c>
      <c r="W105" s="3" t="s">
        <v>123</v>
      </c>
      <c r="X105" s="3" t="s">
        <v>175</v>
      </c>
      <c r="Y105" s="3" t="s">
        <v>63</v>
      </c>
      <c r="Z105" s="3" t="s">
        <v>58</v>
      </c>
      <c r="AA105" s="3" t="s">
        <v>60</v>
      </c>
      <c r="AB105" s="3" t="s">
        <v>61</v>
      </c>
      <c r="AC105" s="3" t="s">
        <v>62</v>
      </c>
      <c r="AD105" s="3" t="s">
        <v>63</v>
      </c>
      <c r="AE105" s="3" t="s">
        <v>290</v>
      </c>
      <c r="AF105" s="3" t="s">
        <v>80</v>
      </c>
      <c r="AG105" s="3" t="s">
        <v>90</v>
      </c>
      <c r="AH105" s="3" t="s">
        <v>773</v>
      </c>
      <c r="AI105" s="8" t="s">
        <v>774</v>
      </c>
      <c r="AJ105" s="9" t="str">
        <f>HYPERLINK("https://drive.google.com/file/d/1IX1Snr6qNZwc-s9zfpZ3VgUCxHT0gUw7/view?usp=drivesdk","Autade Abhishek Shivaji_प्रमाणपत्र")</f>
        <v>Autade Abhishek Shivaji_प्रमाणपत्र</v>
      </c>
      <c r="AK105" s="3" t="s">
        <v>775</v>
      </c>
    </row>
    <row r="106" spans="1:37">
      <c r="A106" s="5">
        <v>44227.397824375003</v>
      </c>
      <c r="B106" s="6" t="s">
        <v>776</v>
      </c>
      <c r="C106" s="7">
        <v>34</v>
      </c>
      <c r="D106" s="6" t="s">
        <v>777</v>
      </c>
      <c r="E106" s="6" t="s">
        <v>735</v>
      </c>
      <c r="F106" s="6" t="s">
        <v>148</v>
      </c>
      <c r="G106" s="6" t="s">
        <v>149</v>
      </c>
      <c r="H106" s="6" t="s">
        <v>98</v>
      </c>
      <c r="I106" s="6">
        <v>2027</v>
      </c>
      <c r="J106" s="3" t="s">
        <v>117</v>
      </c>
      <c r="K106" s="3" t="s">
        <v>44</v>
      </c>
      <c r="L106" s="3" t="s">
        <v>45</v>
      </c>
      <c r="M106" s="3" t="s">
        <v>118</v>
      </c>
      <c r="N106" s="3" t="s">
        <v>137</v>
      </c>
      <c r="O106" s="3" t="s">
        <v>79</v>
      </c>
      <c r="P106" s="3" t="s">
        <v>141</v>
      </c>
      <c r="Q106" s="3" t="s">
        <v>81</v>
      </c>
      <c r="R106" s="3" t="s">
        <v>82</v>
      </c>
      <c r="S106" s="3" t="s">
        <v>103</v>
      </c>
      <c r="T106" s="3" t="s">
        <v>53</v>
      </c>
      <c r="U106" s="3" t="s">
        <v>138</v>
      </c>
      <c r="V106" s="3" t="s">
        <v>122</v>
      </c>
      <c r="W106" s="3" t="s">
        <v>123</v>
      </c>
      <c r="X106" s="3" t="s">
        <v>124</v>
      </c>
      <c r="Y106" s="3" t="s">
        <v>58</v>
      </c>
      <c r="Z106" s="3" t="s">
        <v>56</v>
      </c>
      <c r="AA106" s="3" t="s">
        <v>153</v>
      </c>
      <c r="AB106" s="3" t="s">
        <v>126</v>
      </c>
      <c r="AC106" s="3" t="s">
        <v>154</v>
      </c>
      <c r="AD106" s="3" t="s">
        <v>86</v>
      </c>
      <c r="AE106" s="3" t="s">
        <v>64</v>
      </c>
      <c r="AF106" s="3" t="s">
        <v>108</v>
      </c>
      <c r="AG106" s="3" t="s">
        <v>90</v>
      </c>
      <c r="AH106" s="3" t="s">
        <v>778</v>
      </c>
      <c r="AI106" s="8" t="s">
        <v>779</v>
      </c>
      <c r="AJ106" s="9" t="str">
        <f>HYPERLINK("https://drive.google.com/file/d/1h8TQ9_6iOOCpbY9AWmpsJddkKRcczr0g/view?usp=drivesdk","Sakshi kantilal mule_प्रमाणपत्र")</f>
        <v>Sakshi kantilal mule_प्रमाणपत्र</v>
      </c>
      <c r="AK106" s="3" t="s">
        <v>780</v>
      </c>
    </row>
    <row r="107" spans="1:37">
      <c r="A107" s="5">
        <v>44227.477119652773</v>
      </c>
      <c r="B107" s="6" t="s">
        <v>781</v>
      </c>
      <c r="C107" s="7">
        <v>40</v>
      </c>
      <c r="D107" s="6" t="s">
        <v>782</v>
      </c>
      <c r="E107" s="6" t="s">
        <v>783</v>
      </c>
      <c r="F107" s="6" t="s">
        <v>784</v>
      </c>
      <c r="G107" s="6" t="s">
        <v>403</v>
      </c>
      <c r="H107" s="6" t="s">
        <v>199</v>
      </c>
      <c r="I107" s="6">
        <v>2025</v>
      </c>
      <c r="J107" s="3" t="s">
        <v>117</v>
      </c>
      <c r="K107" s="3" t="s">
        <v>161</v>
      </c>
      <c r="L107" s="3" t="s">
        <v>45</v>
      </c>
      <c r="M107" s="3" t="s">
        <v>136</v>
      </c>
      <c r="N107" s="3" t="s">
        <v>137</v>
      </c>
      <c r="O107" s="3" t="s">
        <v>79</v>
      </c>
      <c r="P107" s="3" t="s">
        <v>102</v>
      </c>
      <c r="Q107" s="3" t="s">
        <v>81</v>
      </c>
      <c r="R107" s="3" t="s">
        <v>184</v>
      </c>
      <c r="S107" s="3" t="s">
        <v>103</v>
      </c>
      <c r="T107" s="3" t="s">
        <v>53</v>
      </c>
      <c r="U107" s="3" t="s">
        <v>138</v>
      </c>
      <c r="V107" s="3" t="s">
        <v>122</v>
      </c>
      <c r="W107" s="3" t="s">
        <v>123</v>
      </c>
      <c r="X107" s="3" t="s">
        <v>124</v>
      </c>
      <c r="Y107" s="3" t="s">
        <v>86</v>
      </c>
      <c r="Z107" s="3" t="s">
        <v>56</v>
      </c>
      <c r="AA107" s="3" t="s">
        <v>153</v>
      </c>
      <c r="AB107" s="3" t="s">
        <v>126</v>
      </c>
      <c r="AC107" s="3" t="s">
        <v>62</v>
      </c>
      <c r="AD107" s="3" t="s">
        <v>86</v>
      </c>
      <c r="AE107" s="3" t="s">
        <v>64</v>
      </c>
      <c r="AF107" s="3" t="s">
        <v>141</v>
      </c>
      <c r="AG107" s="3" t="s">
        <v>90</v>
      </c>
      <c r="AH107" s="3" t="s">
        <v>785</v>
      </c>
      <c r="AI107" s="8" t="s">
        <v>786</v>
      </c>
      <c r="AJ107" s="9" t="str">
        <f>HYPERLINK("https://drive.google.com/file/d/16EoS8WS0kUb47D19kG9hrFJmkOdSyXbU/view?usp=drivesdk","Pratiksha Nitin Ghodke_प्रमाणपत्र")</f>
        <v>Pratiksha Nitin Ghodke_प्रमाणपत्र</v>
      </c>
      <c r="AK107" s="3" t="s">
        <v>787</v>
      </c>
    </row>
    <row r="108" spans="1:37">
      <c r="A108" s="5">
        <v>44227.583972418986</v>
      </c>
      <c r="B108" s="6" t="s">
        <v>788</v>
      </c>
      <c r="C108" s="7">
        <v>14</v>
      </c>
      <c r="D108" s="6" t="s">
        <v>789</v>
      </c>
      <c r="E108" s="6" t="s">
        <v>584</v>
      </c>
      <c r="F108" s="6" t="s">
        <v>148</v>
      </c>
      <c r="G108" s="6" t="s">
        <v>149</v>
      </c>
      <c r="H108" s="6" t="s">
        <v>42</v>
      </c>
      <c r="I108" s="6">
        <v>2035</v>
      </c>
      <c r="J108" s="3" t="s">
        <v>43</v>
      </c>
      <c r="K108" s="3" t="s">
        <v>161</v>
      </c>
      <c r="L108" s="3" t="s">
        <v>45</v>
      </c>
      <c r="M108" s="3" t="s">
        <v>46</v>
      </c>
      <c r="N108" s="3" t="s">
        <v>101</v>
      </c>
      <c r="O108" s="3" t="s">
        <v>48</v>
      </c>
      <c r="P108" s="3" t="s">
        <v>49</v>
      </c>
      <c r="Q108" s="3" t="s">
        <v>59</v>
      </c>
      <c r="R108" s="3" t="s">
        <v>82</v>
      </c>
      <c r="S108" s="3" t="s">
        <v>120</v>
      </c>
      <c r="T108" s="3" t="s">
        <v>53</v>
      </c>
      <c r="U108" s="3" t="s">
        <v>54</v>
      </c>
      <c r="V108" s="3" t="s">
        <v>55</v>
      </c>
      <c r="W108" s="3" t="s">
        <v>123</v>
      </c>
      <c r="X108" s="3" t="s">
        <v>175</v>
      </c>
      <c r="Y108" s="3" t="s">
        <v>86</v>
      </c>
      <c r="Z108" s="3" t="s">
        <v>59</v>
      </c>
      <c r="AA108" s="3" t="s">
        <v>105</v>
      </c>
      <c r="AB108" s="3" t="s">
        <v>61</v>
      </c>
      <c r="AC108" s="3" t="s">
        <v>62</v>
      </c>
      <c r="AD108" s="3" t="s">
        <v>63</v>
      </c>
      <c r="AE108" s="3" t="s">
        <v>107</v>
      </c>
      <c r="AF108" s="3" t="s">
        <v>108</v>
      </c>
      <c r="AG108" s="3" t="s">
        <v>90</v>
      </c>
      <c r="AH108" s="3" t="s">
        <v>790</v>
      </c>
      <c r="AI108" s="8" t="s">
        <v>791</v>
      </c>
      <c r="AJ108" s="9" t="str">
        <f>HYPERLINK("https://drive.google.com/file/d/1x0BHfSx4004gl5gz3A-XsBa_IwXj-t8j/view?usp=drivesdk","Mhaske Alisha Balasaheb_प्रमाणपत्र")</f>
        <v>Mhaske Alisha Balasaheb_प्रमाणपत्र</v>
      </c>
      <c r="AK108" s="3" t="s">
        <v>792</v>
      </c>
    </row>
    <row r="109" spans="1:37">
      <c r="A109" s="5">
        <v>44227.777317893517</v>
      </c>
      <c r="B109" s="6" t="s">
        <v>793</v>
      </c>
      <c r="C109" s="7">
        <v>24</v>
      </c>
      <c r="D109" s="6" t="s">
        <v>794</v>
      </c>
      <c r="E109" s="6" t="s">
        <v>473</v>
      </c>
      <c r="F109" s="6" t="s">
        <v>148</v>
      </c>
      <c r="G109" s="6" t="s">
        <v>149</v>
      </c>
      <c r="H109" s="6" t="s">
        <v>98</v>
      </c>
      <c r="I109" s="6">
        <v>2025</v>
      </c>
      <c r="J109" s="3" t="s">
        <v>117</v>
      </c>
      <c r="K109" s="3" t="s">
        <v>161</v>
      </c>
      <c r="L109" s="3" t="s">
        <v>45</v>
      </c>
      <c r="M109" s="3" t="s">
        <v>78</v>
      </c>
      <c r="N109" s="3" t="s">
        <v>137</v>
      </c>
      <c r="O109" s="3" t="s">
        <v>79</v>
      </c>
      <c r="P109" s="3" t="s">
        <v>141</v>
      </c>
      <c r="Q109" s="3" t="s">
        <v>183</v>
      </c>
      <c r="R109" s="3" t="s">
        <v>82</v>
      </c>
      <c r="S109" s="3" t="s">
        <v>52</v>
      </c>
      <c r="T109" s="3" t="s">
        <v>53</v>
      </c>
      <c r="U109" s="3" t="s">
        <v>121</v>
      </c>
      <c r="V109" s="3" t="s">
        <v>122</v>
      </c>
      <c r="W109" s="3" t="s">
        <v>185</v>
      </c>
      <c r="X109" s="3" t="s">
        <v>57</v>
      </c>
      <c r="Y109" s="3" t="s">
        <v>86</v>
      </c>
      <c r="Z109" s="3" t="s">
        <v>59</v>
      </c>
      <c r="AA109" s="3" t="s">
        <v>153</v>
      </c>
      <c r="AB109" s="3" t="s">
        <v>126</v>
      </c>
      <c r="AC109" s="3" t="s">
        <v>88</v>
      </c>
      <c r="AD109" s="3" t="s">
        <v>140</v>
      </c>
      <c r="AE109" s="3" t="s">
        <v>64</v>
      </c>
      <c r="AF109" s="3" t="s">
        <v>108</v>
      </c>
      <c r="AG109" s="3" t="s">
        <v>90</v>
      </c>
      <c r="AH109" s="3" t="s">
        <v>795</v>
      </c>
      <c r="AI109" s="8" t="s">
        <v>796</v>
      </c>
      <c r="AJ109" s="9" t="str">
        <f>HYPERLINK("https://drive.google.com/file/d/18FruQ6hsiXINrk7Av6fQIyrYllRRWZVW/view?usp=drivesdk","Rutuja Navnath veer_प्रमाणपत्र")</f>
        <v>Rutuja Navnath veer_प्रमाणपत्र</v>
      </c>
      <c r="AK109" s="3" t="s">
        <v>797</v>
      </c>
    </row>
    <row r="110" spans="1:37">
      <c r="A110" s="5">
        <v>44227.801933553244</v>
      </c>
      <c r="B110" s="6" t="s">
        <v>798</v>
      </c>
      <c r="C110" s="7">
        <v>24</v>
      </c>
      <c r="D110" s="6" t="s">
        <v>799</v>
      </c>
      <c r="E110" s="6" t="s">
        <v>800</v>
      </c>
      <c r="F110" s="6" t="s">
        <v>148</v>
      </c>
      <c r="G110" s="6" t="s">
        <v>403</v>
      </c>
      <c r="H110" s="6" t="s">
        <v>150</v>
      </c>
      <c r="I110" s="6">
        <v>2025</v>
      </c>
      <c r="J110" s="3" t="s">
        <v>99</v>
      </c>
      <c r="K110" s="3" t="s">
        <v>161</v>
      </c>
      <c r="L110" s="3" t="s">
        <v>45</v>
      </c>
      <c r="M110" s="3" t="s">
        <v>46</v>
      </c>
      <c r="N110" s="3" t="s">
        <v>119</v>
      </c>
      <c r="O110" s="3" t="s">
        <v>79</v>
      </c>
      <c r="P110" s="3" t="s">
        <v>102</v>
      </c>
      <c r="Q110" s="3" t="s">
        <v>50</v>
      </c>
      <c r="R110" s="3" t="s">
        <v>184</v>
      </c>
      <c r="S110" s="3" t="s">
        <v>103</v>
      </c>
      <c r="T110" s="3" t="s">
        <v>53</v>
      </c>
      <c r="U110" s="3" t="s">
        <v>54</v>
      </c>
      <c r="V110" s="3" t="s">
        <v>55</v>
      </c>
      <c r="W110" s="3" t="s">
        <v>123</v>
      </c>
      <c r="X110" s="3" t="s">
        <v>57</v>
      </c>
      <c r="Y110" s="3" t="s">
        <v>58</v>
      </c>
      <c r="Z110" s="3" t="s">
        <v>56</v>
      </c>
      <c r="AA110" s="3" t="s">
        <v>105</v>
      </c>
      <c r="AB110" s="3" t="s">
        <v>126</v>
      </c>
      <c r="AC110" s="3" t="s">
        <v>154</v>
      </c>
      <c r="AD110" s="3" t="s">
        <v>86</v>
      </c>
      <c r="AE110" s="3" t="s">
        <v>290</v>
      </c>
      <c r="AF110" s="3" t="s">
        <v>80</v>
      </c>
      <c r="AG110" s="3" t="s">
        <v>90</v>
      </c>
      <c r="AH110" s="3" t="s">
        <v>801</v>
      </c>
      <c r="AI110" s="8" t="s">
        <v>802</v>
      </c>
      <c r="AJ110" s="9" t="str">
        <f>HYPERLINK("https://drive.google.com/file/d/1eIA-l8eW0CKr9lgBLdWhCVh54ZlbdEPn/view?usp=drivesdk","Aryan Achut Thorve _प्रमाणपत्र")</f>
        <v>Aryan Achut Thorve _प्रमाणपत्र</v>
      </c>
      <c r="AK110" s="3" t="s">
        <v>803</v>
      </c>
    </row>
    <row r="111" spans="1:37">
      <c r="A111" s="5">
        <v>44227.824930995368</v>
      </c>
      <c r="B111" s="6" t="s">
        <v>804</v>
      </c>
      <c r="C111" s="7">
        <v>14</v>
      </c>
      <c r="D111" s="6" t="s">
        <v>805</v>
      </c>
      <c r="E111" s="6" t="s">
        <v>806</v>
      </c>
      <c r="F111" s="6" t="s">
        <v>148</v>
      </c>
      <c r="G111" s="6" t="s">
        <v>207</v>
      </c>
      <c r="H111" s="6" t="s">
        <v>98</v>
      </c>
      <c r="I111" s="6">
        <v>2035</v>
      </c>
      <c r="J111" s="3" t="s">
        <v>99</v>
      </c>
      <c r="K111" s="3" t="s">
        <v>100</v>
      </c>
      <c r="L111" s="3" t="s">
        <v>77</v>
      </c>
      <c r="M111" s="3" t="s">
        <v>136</v>
      </c>
      <c r="N111" s="3" t="s">
        <v>119</v>
      </c>
      <c r="O111" s="3" t="s">
        <v>48</v>
      </c>
      <c r="P111" s="3" t="s">
        <v>80</v>
      </c>
      <c r="Q111" s="3" t="s">
        <v>59</v>
      </c>
      <c r="R111" s="3" t="s">
        <v>184</v>
      </c>
      <c r="S111" s="3" t="s">
        <v>52</v>
      </c>
      <c r="T111" s="3" t="s">
        <v>53</v>
      </c>
      <c r="U111" s="3" t="s">
        <v>104</v>
      </c>
      <c r="V111" s="3" t="s">
        <v>80</v>
      </c>
      <c r="W111" s="3" t="s">
        <v>123</v>
      </c>
      <c r="X111" s="3" t="s">
        <v>124</v>
      </c>
      <c r="Y111" s="3" t="s">
        <v>86</v>
      </c>
      <c r="Z111" s="3" t="s">
        <v>63</v>
      </c>
      <c r="AA111" s="3" t="s">
        <v>105</v>
      </c>
      <c r="AB111" s="3" t="s">
        <v>106</v>
      </c>
      <c r="AC111" s="3" t="s">
        <v>88</v>
      </c>
      <c r="AD111" s="3" t="s">
        <v>63</v>
      </c>
      <c r="AE111" s="3" t="s">
        <v>107</v>
      </c>
      <c r="AF111" s="3" t="s">
        <v>108</v>
      </c>
      <c r="AG111" s="3" t="s">
        <v>109</v>
      </c>
      <c r="AH111" s="3" t="s">
        <v>807</v>
      </c>
      <c r="AI111" s="8" t="s">
        <v>808</v>
      </c>
      <c r="AJ111" s="9" t="str">
        <f>HYPERLINK("https://drive.google.com/file/d/1kx8BV2IwhQIBiUBkd3kQDQG-kzhokkP6/view?usp=drivesdk","Rushikesh gomarna bharti_प्रमाणपत्र")</f>
        <v>Rushikesh gomarna bharti_प्रमाणपत्र</v>
      </c>
      <c r="AK111" s="3" t="s">
        <v>809</v>
      </c>
    </row>
    <row r="112" spans="1:37">
      <c r="A112" s="5">
        <v>44228.693752118052</v>
      </c>
      <c r="B112" s="6" t="s">
        <v>810</v>
      </c>
      <c r="C112" s="7">
        <v>12</v>
      </c>
      <c r="D112" s="6" t="s">
        <v>811</v>
      </c>
      <c r="E112" s="6" t="s">
        <v>812</v>
      </c>
      <c r="F112" s="6" t="s">
        <v>97</v>
      </c>
      <c r="G112" s="6" t="s">
        <v>149</v>
      </c>
      <c r="H112" s="6" t="s">
        <v>42</v>
      </c>
      <c r="I112" s="6">
        <v>2035</v>
      </c>
      <c r="J112" s="3" t="s">
        <v>43</v>
      </c>
      <c r="K112" s="3" t="s">
        <v>161</v>
      </c>
      <c r="L112" s="3" t="s">
        <v>77</v>
      </c>
      <c r="M112" s="3" t="s">
        <v>78</v>
      </c>
      <c r="N112" s="3" t="s">
        <v>101</v>
      </c>
      <c r="O112" s="3" t="s">
        <v>48</v>
      </c>
      <c r="P112" s="3" t="s">
        <v>102</v>
      </c>
      <c r="Q112" s="3" t="s">
        <v>59</v>
      </c>
      <c r="R112" s="3" t="s">
        <v>82</v>
      </c>
      <c r="S112" s="3" t="s">
        <v>52</v>
      </c>
      <c r="T112" s="3" t="s">
        <v>53</v>
      </c>
      <c r="U112" s="3" t="s">
        <v>138</v>
      </c>
      <c r="V112" s="3" t="s">
        <v>55</v>
      </c>
      <c r="W112" s="3" t="s">
        <v>84</v>
      </c>
      <c r="X112" s="3" t="s">
        <v>57</v>
      </c>
      <c r="Y112" s="3" t="s">
        <v>58</v>
      </c>
      <c r="Z112" s="3" t="s">
        <v>56</v>
      </c>
      <c r="AA112" s="3" t="s">
        <v>105</v>
      </c>
      <c r="AB112" s="3" t="s">
        <v>126</v>
      </c>
      <c r="AC112" s="3" t="s">
        <v>139</v>
      </c>
      <c r="AD112" s="3" t="s">
        <v>140</v>
      </c>
      <c r="AE112" s="3" t="s">
        <v>107</v>
      </c>
      <c r="AF112" s="3" t="s">
        <v>108</v>
      </c>
      <c r="AG112" s="3" t="s">
        <v>90</v>
      </c>
      <c r="AH112" s="3" t="s">
        <v>813</v>
      </c>
      <c r="AI112" s="8" t="s">
        <v>814</v>
      </c>
      <c r="AJ112" s="9" t="str">
        <f>HYPERLINK("https://drive.google.com/file/d/1pYBwbzT_9TdQOZAXe8wMiT0gj2sx1Cmu/view?usp=drivesdk","Vaishnavi appasaheb Pawar _प्रमाणपत्र")</f>
        <v>Vaishnavi appasaheb Pawar _प्रमाणपत्र</v>
      </c>
      <c r="AK112" s="3" t="s">
        <v>815</v>
      </c>
    </row>
    <row r="113" spans="1:37">
      <c r="A113" s="5">
        <v>44228.69598981482</v>
      </c>
      <c r="B113" s="6" t="s">
        <v>816</v>
      </c>
      <c r="C113" s="7">
        <v>14</v>
      </c>
      <c r="D113" s="6" t="s">
        <v>817</v>
      </c>
      <c r="E113" s="6" t="s">
        <v>818</v>
      </c>
      <c r="F113" s="6" t="s">
        <v>148</v>
      </c>
      <c r="G113" s="6" t="s">
        <v>74</v>
      </c>
      <c r="H113" s="6" t="s">
        <v>42</v>
      </c>
      <c r="I113" s="6">
        <v>2025</v>
      </c>
      <c r="J113" s="3" t="s">
        <v>75</v>
      </c>
      <c r="K113" s="3" t="s">
        <v>44</v>
      </c>
      <c r="L113" s="3" t="s">
        <v>151</v>
      </c>
      <c r="M113" s="3" t="s">
        <v>78</v>
      </c>
      <c r="N113" s="3" t="s">
        <v>101</v>
      </c>
      <c r="O113" s="3" t="s">
        <v>200</v>
      </c>
      <c r="P113" s="3" t="s">
        <v>102</v>
      </c>
      <c r="Q113" s="3" t="s">
        <v>183</v>
      </c>
      <c r="R113" s="3" t="s">
        <v>184</v>
      </c>
      <c r="S113" s="3" t="s">
        <v>52</v>
      </c>
      <c r="T113" s="3" t="s">
        <v>53</v>
      </c>
      <c r="U113" s="3" t="s">
        <v>54</v>
      </c>
      <c r="V113" s="3" t="s">
        <v>122</v>
      </c>
      <c r="W113" s="3" t="s">
        <v>84</v>
      </c>
      <c r="X113" s="3" t="s">
        <v>85</v>
      </c>
      <c r="Y113" s="3" t="s">
        <v>58</v>
      </c>
      <c r="Z113" s="3" t="s">
        <v>56</v>
      </c>
      <c r="AA113" s="3" t="s">
        <v>105</v>
      </c>
      <c r="AB113" s="3" t="s">
        <v>106</v>
      </c>
      <c r="AC113" s="3" t="s">
        <v>154</v>
      </c>
      <c r="AD113" s="3" t="s">
        <v>86</v>
      </c>
      <c r="AE113" s="3" t="s">
        <v>290</v>
      </c>
      <c r="AF113" s="3" t="s">
        <v>141</v>
      </c>
      <c r="AG113" s="3" t="s">
        <v>370</v>
      </c>
      <c r="AH113" s="3" t="s">
        <v>819</v>
      </c>
      <c r="AI113" s="8" t="s">
        <v>820</v>
      </c>
      <c r="AJ113" s="9" t="str">
        <f>HYPERLINK("https://drive.google.com/file/d/1okxcpTqeV3Zh6_xHlwNPDQPge4jcwV-z/view?usp=drivesdk","Tanvi Tatya Dalvi_प्रमाणपत्र")</f>
        <v>Tanvi Tatya Dalvi_प्रमाणपत्र</v>
      </c>
      <c r="AK113" s="3" t="s">
        <v>821</v>
      </c>
    </row>
    <row r="114" spans="1:37">
      <c r="A114" s="5">
        <v>44228.699772083331</v>
      </c>
      <c r="B114" s="6" t="s">
        <v>822</v>
      </c>
      <c r="C114" s="7">
        <v>10</v>
      </c>
      <c r="D114" s="6" t="s">
        <v>823</v>
      </c>
      <c r="E114" s="6" t="s">
        <v>824</v>
      </c>
      <c r="F114" s="6" t="s">
        <v>148</v>
      </c>
      <c r="G114" s="6" t="s">
        <v>149</v>
      </c>
      <c r="H114" s="6" t="s">
        <v>150</v>
      </c>
      <c r="I114" s="6">
        <v>2035</v>
      </c>
      <c r="J114" s="3" t="s">
        <v>117</v>
      </c>
      <c r="K114" s="3" t="s">
        <v>161</v>
      </c>
      <c r="L114" s="3" t="s">
        <v>77</v>
      </c>
      <c r="M114" s="3" t="s">
        <v>118</v>
      </c>
      <c r="N114" s="3" t="s">
        <v>119</v>
      </c>
      <c r="O114" s="3" t="s">
        <v>48</v>
      </c>
      <c r="P114" s="3" t="s">
        <v>49</v>
      </c>
      <c r="Q114" s="3" t="s">
        <v>50</v>
      </c>
      <c r="R114" s="3" t="s">
        <v>184</v>
      </c>
      <c r="S114" s="3" t="s">
        <v>52</v>
      </c>
      <c r="T114" s="3" t="s">
        <v>281</v>
      </c>
      <c r="U114" s="3" t="s">
        <v>104</v>
      </c>
      <c r="V114" s="3" t="s">
        <v>55</v>
      </c>
      <c r="W114" s="3" t="s">
        <v>123</v>
      </c>
      <c r="X114" s="3" t="s">
        <v>57</v>
      </c>
      <c r="Y114" s="3" t="s">
        <v>86</v>
      </c>
      <c r="Z114" s="3" t="s">
        <v>59</v>
      </c>
      <c r="AA114" s="3" t="s">
        <v>105</v>
      </c>
      <c r="AB114" s="3" t="s">
        <v>106</v>
      </c>
      <c r="AC114" s="3" t="s">
        <v>88</v>
      </c>
      <c r="AD114" s="3" t="s">
        <v>86</v>
      </c>
      <c r="AE114" s="3" t="s">
        <v>89</v>
      </c>
      <c r="AF114" s="3" t="s">
        <v>80</v>
      </c>
      <c r="AG114" s="3" t="s">
        <v>66</v>
      </c>
      <c r="AH114" s="3" t="s">
        <v>825</v>
      </c>
      <c r="AI114" s="8" t="s">
        <v>826</v>
      </c>
      <c r="AJ114" s="9" t="str">
        <f>HYPERLINK("https://drive.google.com/file/d/1RFZZPiwv4ND_G0i_5RNImzNNaQjvRcwC/view?usp=drivesdk","Sushant _प्रमाणपत्र")</f>
        <v>Sushant _प्रमाणपत्र</v>
      </c>
      <c r="AK114" s="3" t="s">
        <v>827</v>
      </c>
    </row>
    <row r="115" spans="1:37">
      <c r="A115" s="5">
        <v>44228.710517708329</v>
      </c>
      <c r="B115" s="6" t="s">
        <v>828</v>
      </c>
      <c r="C115" s="7">
        <v>22</v>
      </c>
      <c r="D115" s="6" t="s">
        <v>829</v>
      </c>
      <c r="E115" s="6" t="s">
        <v>830</v>
      </c>
      <c r="F115" s="6" t="s">
        <v>116</v>
      </c>
      <c r="G115" s="6" t="s">
        <v>207</v>
      </c>
      <c r="H115" s="6" t="s">
        <v>42</v>
      </c>
      <c r="I115" s="6">
        <v>2032</v>
      </c>
      <c r="J115" s="3" t="s">
        <v>117</v>
      </c>
      <c r="K115" s="3" t="s">
        <v>161</v>
      </c>
      <c r="L115" s="3" t="s">
        <v>151</v>
      </c>
      <c r="M115" s="3" t="s">
        <v>78</v>
      </c>
      <c r="N115" s="3" t="s">
        <v>47</v>
      </c>
      <c r="O115" s="3" t="s">
        <v>79</v>
      </c>
      <c r="P115" s="3" t="s">
        <v>141</v>
      </c>
      <c r="Q115" s="3" t="s">
        <v>59</v>
      </c>
      <c r="R115" s="3" t="s">
        <v>184</v>
      </c>
      <c r="S115" s="3" t="s">
        <v>103</v>
      </c>
      <c r="T115" s="3" t="s">
        <v>53</v>
      </c>
      <c r="U115" s="3" t="s">
        <v>138</v>
      </c>
      <c r="V115" s="3" t="s">
        <v>122</v>
      </c>
      <c r="W115" s="3" t="s">
        <v>123</v>
      </c>
      <c r="X115" s="3" t="s">
        <v>57</v>
      </c>
      <c r="Y115" s="3" t="s">
        <v>63</v>
      </c>
      <c r="Z115" s="3" t="s">
        <v>58</v>
      </c>
      <c r="AA115" s="3" t="s">
        <v>153</v>
      </c>
      <c r="AB115" s="3" t="s">
        <v>106</v>
      </c>
      <c r="AC115" s="3" t="s">
        <v>139</v>
      </c>
      <c r="AD115" s="3" t="s">
        <v>140</v>
      </c>
      <c r="AE115" s="3" t="s">
        <v>64</v>
      </c>
      <c r="AF115" s="3" t="s">
        <v>141</v>
      </c>
      <c r="AG115" s="3" t="s">
        <v>90</v>
      </c>
      <c r="AH115" s="3" t="s">
        <v>831</v>
      </c>
      <c r="AI115" s="8" t="s">
        <v>832</v>
      </c>
      <c r="AJ115" s="9" t="str">
        <f>HYPERLINK("https://drive.google.com/file/d/1CEM8ViGP825YrmAfrHwnMSTSrJwX_tI8/view?usp=drivesdk","Dipali_प्रमाणपत्र")</f>
        <v>Dipali_प्रमाणपत्र</v>
      </c>
      <c r="AK115" s="3" t="s">
        <v>833</v>
      </c>
    </row>
    <row r="116" spans="1:37">
      <c r="A116" s="5">
        <v>44228.730691273144</v>
      </c>
      <c r="B116" s="6" t="s">
        <v>834</v>
      </c>
      <c r="C116" s="7">
        <v>32</v>
      </c>
      <c r="D116" s="6" t="s">
        <v>835</v>
      </c>
      <c r="E116" s="6" t="s">
        <v>584</v>
      </c>
      <c r="F116" s="6" t="s">
        <v>148</v>
      </c>
      <c r="G116" s="6" t="s">
        <v>149</v>
      </c>
      <c r="H116" s="6" t="s">
        <v>98</v>
      </c>
      <c r="I116" s="6">
        <v>2025</v>
      </c>
      <c r="J116" s="3" t="s">
        <v>117</v>
      </c>
      <c r="K116" s="3" t="s">
        <v>44</v>
      </c>
      <c r="L116" s="3" t="s">
        <v>45</v>
      </c>
      <c r="M116" s="3" t="s">
        <v>136</v>
      </c>
      <c r="N116" s="3" t="s">
        <v>137</v>
      </c>
      <c r="O116" s="3" t="s">
        <v>79</v>
      </c>
      <c r="P116" s="3" t="s">
        <v>102</v>
      </c>
      <c r="Q116" s="3" t="s">
        <v>81</v>
      </c>
      <c r="R116" s="3" t="s">
        <v>184</v>
      </c>
      <c r="S116" s="3" t="s">
        <v>120</v>
      </c>
      <c r="T116" s="3" t="s">
        <v>53</v>
      </c>
      <c r="U116" s="3" t="s">
        <v>138</v>
      </c>
      <c r="V116" s="3" t="s">
        <v>122</v>
      </c>
      <c r="W116" s="3" t="s">
        <v>123</v>
      </c>
      <c r="X116" s="3" t="s">
        <v>85</v>
      </c>
      <c r="Y116" s="3" t="s">
        <v>86</v>
      </c>
      <c r="Z116" s="3" t="s">
        <v>58</v>
      </c>
      <c r="AA116" s="3" t="s">
        <v>153</v>
      </c>
      <c r="AB116" s="3" t="s">
        <v>106</v>
      </c>
      <c r="AC116" s="3" t="s">
        <v>62</v>
      </c>
      <c r="AD116" s="3" t="s">
        <v>86</v>
      </c>
      <c r="AE116" s="3" t="s">
        <v>64</v>
      </c>
      <c r="AF116" s="3" t="s">
        <v>141</v>
      </c>
      <c r="AG116" s="3" t="s">
        <v>90</v>
      </c>
      <c r="AH116" s="3" t="s">
        <v>836</v>
      </c>
      <c r="AI116" s="8" t="s">
        <v>837</v>
      </c>
      <c r="AJ116" s="9" t="str">
        <f>HYPERLINK("https://drive.google.com/file/d/1ABLILmu7_ZJ9AeXWkq731z0V6OMtmoLA/view?usp=drivesdk","Jare kiran santosh_प्रमाणपत्र")</f>
        <v>Jare kiran santosh_प्रमाणपत्र</v>
      </c>
      <c r="AK116" s="3" t="s">
        <v>838</v>
      </c>
    </row>
    <row r="117" spans="1:37">
      <c r="A117" s="5">
        <v>44228.756208425926</v>
      </c>
      <c r="B117" s="6" t="s">
        <v>839</v>
      </c>
      <c r="C117" s="7">
        <v>8</v>
      </c>
      <c r="D117" s="6" t="s">
        <v>840</v>
      </c>
      <c r="E117" s="6" t="s">
        <v>841</v>
      </c>
      <c r="F117" s="6" t="s">
        <v>97</v>
      </c>
      <c r="G117" s="6" t="s">
        <v>149</v>
      </c>
      <c r="H117" s="6" t="s">
        <v>98</v>
      </c>
      <c r="I117" s="6">
        <v>2035</v>
      </c>
      <c r="J117" s="3" t="s">
        <v>99</v>
      </c>
      <c r="K117" s="3" t="s">
        <v>100</v>
      </c>
      <c r="L117" s="3" t="s">
        <v>77</v>
      </c>
      <c r="M117" s="3" t="s">
        <v>118</v>
      </c>
      <c r="N117" s="3" t="s">
        <v>101</v>
      </c>
      <c r="O117" s="3" t="s">
        <v>79</v>
      </c>
      <c r="P117" s="3" t="s">
        <v>141</v>
      </c>
      <c r="Q117" s="3" t="s">
        <v>81</v>
      </c>
      <c r="R117" s="3" t="s">
        <v>51</v>
      </c>
      <c r="S117" s="3" t="s">
        <v>152</v>
      </c>
      <c r="T117" s="3" t="s">
        <v>289</v>
      </c>
      <c r="U117" s="3" t="s">
        <v>138</v>
      </c>
      <c r="V117" s="3" t="s">
        <v>55</v>
      </c>
      <c r="W117" s="3" t="s">
        <v>56</v>
      </c>
      <c r="X117" s="3" t="s">
        <v>175</v>
      </c>
      <c r="Y117" s="3" t="s">
        <v>58</v>
      </c>
      <c r="Z117" s="3" t="s">
        <v>59</v>
      </c>
      <c r="AA117" s="3" t="s">
        <v>60</v>
      </c>
      <c r="AB117" s="3" t="s">
        <v>106</v>
      </c>
      <c r="AC117" s="3" t="s">
        <v>62</v>
      </c>
      <c r="AD117" s="3" t="s">
        <v>63</v>
      </c>
      <c r="AE117" s="3" t="s">
        <v>89</v>
      </c>
      <c r="AF117" s="3" t="s">
        <v>141</v>
      </c>
      <c r="AG117" s="3" t="s">
        <v>109</v>
      </c>
      <c r="AH117" s="3" t="s">
        <v>842</v>
      </c>
      <c r="AI117" s="8" t="s">
        <v>843</v>
      </c>
      <c r="AJ117" s="9" t="str">
        <f>HYPERLINK("https://drive.google.com/file/d/10DZHWnIcmpnnGSR1Z50YZrBCeqz3sjAH/view?usp=drivesdk","Pawar Sayal abhimanuyu _प्रमाणपत्र")</f>
        <v>Pawar Sayal abhimanuyu _प्रमाणपत्र</v>
      </c>
      <c r="AK117" s="3" t="s">
        <v>844</v>
      </c>
    </row>
    <row r="118" spans="1:37">
      <c r="A118" s="5">
        <v>44228.76715615741</v>
      </c>
      <c r="B118" s="6" t="s">
        <v>845</v>
      </c>
      <c r="C118" s="7">
        <v>22</v>
      </c>
      <c r="D118" s="6" t="s">
        <v>846</v>
      </c>
      <c r="E118" s="6" t="s">
        <v>847</v>
      </c>
      <c r="F118" s="6" t="s">
        <v>148</v>
      </c>
      <c r="G118" s="6" t="s">
        <v>207</v>
      </c>
      <c r="H118" s="6" t="s">
        <v>42</v>
      </c>
      <c r="I118" s="6">
        <v>2025</v>
      </c>
      <c r="J118" s="3" t="s">
        <v>75</v>
      </c>
      <c r="K118" s="3" t="s">
        <v>161</v>
      </c>
      <c r="L118" s="3" t="s">
        <v>77</v>
      </c>
      <c r="M118" s="3" t="s">
        <v>46</v>
      </c>
      <c r="N118" s="3" t="s">
        <v>101</v>
      </c>
      <c r="O118" s="3" t="s">
        <v>79</v>
      </c>
      <c r="P118" s="3" t="s">
        <v>102</v>
      </c>
      <c r="Q118" s="3" t="s">
        <v>59</v>
      </c>
      <c r="R118" s="3" t="s">
        <v>214</v>
      </c>
      <c r="S118" s="3" t="s">
        <v>120</v>
      </c>
      <c r="T118" s="3" t="s">
        <v>53</v>
      </c>
      <c r="U118" s="3" t="s">
        <v>54</v>
      </c>
      <c r="V118" s="3" t="s">
        <v>55</v>
      </c>
      <c r="W118" s="3" t="s">
        <v>56</v>
      </c>
      <c r="X118" s="3" t="s">
        <v>124</v>
      </c>
      <c r="Y118" s="3" t="s">
        <v>56</v>
      </c>
      <c r="Z118" s="3" t="s">
        <v>56</v>
      </c>
      <c r="AA118" s="3" t="s">
        <v>105</v>
      </c>
      <c r="AB118" s="3" t="s">
        <v>87</v>
      </c>
      <c r="AC118" s="3" t="s">
        <v>62</v>
      </c>
      <c r="AD118" s="3" t="s">
        <v>127</v>
      </c>
      <c r="AE118" s="3" t="s">
        <v>64</v>
      </c>
      <c r="AF118" s="3" t="s">
        <v>108</v>
      </c>
      <c r="AG118" s="3" t="s">
        <v>66</v>
      </c>
      <c r="AH118" s="3" t="s">
        <v>848</v>
      </c>
      <c r="AI118" s="8" t="s">
        <v>849</v>
      </c>
      <c r="AJ118" s="9" t="str">
        <f>HYPERLINK("https://drive.google.com/file/d/1v7RsaXmFMZGMRBvVsBIulFbfJUwk9KAd/view?usp=drivesdk","Divya sanjay pawar_प्रमाणपत्र")</f>
        <v>Divya sanjay pawar_प्रमाणपत्र</v>
      </c>
      <c r="AK118" s="3" t="s">
        <v>850</v>
      </c>
    </row>
    <row r="119" spans="1:37">
      <c r="A119" s="5">
        <v>44228.770243634259</v>
      </c>
      <c r="B119" s="6" t="s">
        <v>851</v>
      </c>
      <c r="C119" s="7">
        <v>24</v>
      </c>
      <c r="D119" s="6" t="s">
        <v>852</v>
      </c>
      <c r="E119" s="6" t="s">
        <v>853</v>
      </c>
      <c r="F119" s="6" t="s">
        <v>591</v>
      </c>
      <c r="G119" s="6" t="s">
        <v>149</v>
      </c>
      <c r="H119" s="6" t="s">
        <v>98</v>
      </c>
      <c r="I119" s="6">
        <v>2032</v>
      </c>
      <c r="J119" s="3" t="s">
        <v>99</v>
      </c>
      <c r="K119" s="3" t="s">
        <v>44</v>
      </c>
      <c r="L119" s="3" t="s">
        <v>45</v>
      </c>
      <c r="M119" s="3" t="s">
        <v>118</v>
      </c>
      <c r="N119" s="3" t="s">
        <v>119</v>
      </c>
      <c r="O119" s="3" t="s">
        <v>79</v>
      </c>
      <c r="P119" s="3" t="s">
        <v>141</v>
      </c>
      <c r="Q119" s="3" t="s">
        <v>59</v>
      </c>
      <c r="R119" s="3" t="s">
        <v>184</v>
      </c>
      <c r="S119" s="3" t="s">
        <v>103</v>
      </c>
      <c r="T119" s="3" t="s">
        <v>53</v>
      </c>
      <c r="U119" s="3" t="s">
        <v>54</v>
      </c>
      <c r="V119" s="3" t="s">
        <v>55</v>
      </c>
      <c r="W119" s="3" t="s">
        <v>56</v>
      </c>
      <c r="X119" s="3" t="s">
        <v>124</v>
      </c>
      <c r="Y119" s="3" t="s">
        <v>56</v>
      </c>
      <c r="Z119" s="3" t="s">
        <v>63</v>
      </c>
      <c r="AA119" s="3" t="s">
        <v>153</v>
      </c>
      <c r="AB119" s="3" t="s">
        <v>106</v>
      </c>
      <c r="AC119" s="3" t="s">
        <v>154</v>
      </c>
      <c r="AD119" s="3" t="s">
        <v>86</v>
      </c>
      <c r="AE119" s="3" t="s">
        <v>89</v>
      </c>
      <c r="AF119" s="3" t="s">
        <v>141</v>
      </c>
      <c r="AG119" s="3" t="s">
        <v>66</v>
      </c>
      <c r="AH119" s="3" t="s">
        <v>854</v>
      </c>
      <c r="AI119" s="8" t="s">
        <v>855</v>
      </c>
      <c r="AJ119" s="9" t="str">
        <f>HYPERLINK("https://drive.google.com/file/d/1x7UgH7j0ET2An60nARlfJTFhyd7rouKC/view?usp=drivesdk","Sanika Nitin Pawar _प्रमाणपत्र")</f>
        <v>Sanika Nitin Pawar _प्रमाणपत्र</v>
      </c>
      <c r="AK119" s="3" t="s">
        <v>856</v>
      </c>
    </row>
    <row r="120" spans="1:37">
      <c r="A120" s="5">
        <v>44228.770439733795</v>
      </c>
      <c r="B120" s="6" t="s">
        <v>857</v>
      </c>
      <c r="C120" s="7">
        <v>8</v>
      </c>
      <c r="D120" s="6" t="s">
        <v>858</v>
      </c>
      <c r="E120" s="6" t="s">
        <v>859</v>
      </c>
      <c r="F120" s="6" t="s">
        <v>97</v>
      </c>
      <c r="G120" s="6" t="s">
        <v>149</v>
      </c>
      <c r="H120" s="6" t="s">
        <v>42</v>
      </c>
      <c r="I120" s="6">
        <v>2025</v>
      </c>
      <c r="J120" s="3" t="s">
        <v>117</v>
      </c>
      <c r="K120" s="3" t="s">
        <v>100</v>
      </c>
      <c r="L120" s="3" t="s">
        <v>151</v>
      </c>
      <c r="M120" s="3" t="s">
        <v>78</v>
      </c>
      <c r="N120" s="3" t="s">
        <v>47</v>
      </c>
      <c r="O120" s="3" t="s">
        <v>200</v>
      </c>
      <c r="P120" s="3" t="s">
        <v>80</v>
      </c>
      <c r="Q120" s="3" t="s">
        <v>81</v>
      </c>
      <c r="R120" s="3" t="s">
        <v>82</v>
      </c>
      <c r="S120" s="3" t="s">
        <v>52</v>
      </c>
      <c r="T120" s="3" t="s">
        <v>53</v>
      </c>
      <c r="U120" s="3" t="s">
        <v>138</v>
      </c>
      <c r="V120" s="3" t="s">
        <v>80</v>
      </c>
      <c r="W120" s="3" t="s">
        <v>123</v>
      </c>
      <c r="X120" s="3" t="s">
        <v>85</v>
      </c>
      <c r="Y120" s="3" t="s">
        <v>63</v>
      </c>
      <c r="Z120" s="3" t="s">
        <v>59</v>
      </c>
      <c r="AA120" s="3" t="s">
        <v>60</v>
      </c>
      <c r="AB120" s="3" t="s">
        <v>87</v>
      </c>
      <c r="AC120" s="3" t="s">
        <v>88</v>
      </c>
      <c r="AD120" s="3" t="s">
        <v>63</v>
      </c>
      <c r="AE120" s="3" t="s">
        <v>290</v>
      </c>
      <c r="AF120" s="3" t="s">
        <v>80</v>
      </c>
      <c r="AG120" s="3" t="s">
        <v>109</v>
      </c>
      <c r="AH120" s="3" t="s">
        <v>860</v>
      </c>
      <c r="AI120" s="8" t="s">
        <v>861</v>
      </c>
      <c r="AJ120" s="9" t="str">
        <f>HYPERLINK("https://drive.google.com/file/d/12gvyH3zIF51q5pUT0c9jy799ZrBwRD1T/view?usp=drivesdk","Chavan Pruthviraj Raghunath _प्रमाणपत्र")</f>
        <v>Chavan Pruthviraj Raghunath _प्रमाणपत्र</v>
      </c>
      <c r="AK120" s="3" t="s">
        <v>862</v>
      </c>
    </row>
    <row r="121" spans="1:37">
      <c r="A121" s="5">
        <v>44228.770655416665</v>
      </c>
      <c r="B121" s="6" t="s">
        <v>863</v>
      </c>
      <c r="C121" s="7">
        <v>16</v>
      </c>
      <c r="D121" s="6" t="s">
        <v>864</v>
      </c>
      <c r="E121" s="6" t="s">
        <v>865</v>
      </c>
      <c r="F121" s="6" t="s">
        <v>148</v>
      </c>
      <c r="G121" s="6" t="s">
        <v>149</v>
      </c>
      <c r="H121" s="6" t="s">
        <v>199</v>
      </c>
      <c r="I121" s="6">
        <v>2025</v>
      </c>
      <c r="J121" s="3" t="s">
        <v>75</v>
      </c>
      <c r="K121" s="3" t="s">
        <v>44</v>
      </c>
      <c r="L121" s="3" t="s">
        <v>45</v>
      </c>
      <c r="M121" s="3" t="s">
        <v>46</v>
      </c>
      <c r="N121" s="3" t="s">
        <v>101</v>
      </c>
      <c r="O121" s="3" t="s">
        <v>79</v>
      </c>
      <c r="P121" s="3" t="s">
        <v>102</v>
      </c>
      <c r="Q121" s="3" t="s">
        <v>183</v>
      </c>
      <c r="R121" s="3" t="s">
        <v>184</v>
      </c>
      <c r="S121" s="3" t="s">
        <v>120</v>
      </c>
      <c r="T121" s="3" t="s">
        <v>53</v>
      </c>
      <c r="U121" s="3" t="s">
        <v>138</v>
      </c>
      <c r="V121" s="3" t="s">
        <v>49</v>
      </c>
      <c r="W121" s="3" t="s">
        <v>123</v>
      </c>
      <c r="X121" s="3" t="s">
        <v>124</v>
      </c>
      <c r="Y121" s="3" t="s">
        <v>86</v>
      </c>
      <c r="Z121" s="3" t="s">
        <v>58</v>
      </c>
      <c r="AA121" s="3" t="s">
        <v>105</v>
      </c>
      <c r="AB121" s="3" t="s">
        <v>106</v>
      </c>
      <c r="AC121" s="3" t="s">
        <v>154</v>
      </c>
      <c r="AD121" s="3" t="s">
        <v>127</v>
      </c>
      <c r="AE121" s="3" t="s">
        <v>64</v>
      </c>
      <c r="AF121" s="3" t="s">
        <v>80</v>
      </c>
      <c r="AG121" s="3" t="s">
        <v>90</v>
      </c>
      <c r="AH121" s="3" t="s">
        <v>866</v>
      </c>
      <c r="AI121" s="8" t="s">
        <v>867</v>
      </c>
      <c r="AJ121" s="9" t="str">
        <f>HYPERLINK("https://drive.google.com/file/d/1BkfRNiAPLNho9i4_0BnB5ptirWSqWsv1/view?usp=drivesdk","Atharv Bapuaro pawar_प्रमाणपत्र")</f>
        <v>Atharv Bapuaro pawar_प्रमाणपत्र</v>
      </c>
      <c r="AK121" s="3" t="s">
        <v>868</v>
      </c>
    </row>
    <row r="122" spans="1:37">
      <c r="A122" s="5">
        <v>44228.78306869213</v>
      </c>
      <c r="B122" s="6" t="s">
        <v>869</v>
      </c>
      <c r="C122" s="7">
        <v>12</v>
      </c>
      <c r="D122" s="6" t="s">
        <v>870</v>
      </c>
      <c r="E122" s="6" t="s">
        <v>747</v>
      </c>
      <c r="F122" s="6" t="s">
        <v>97</v>
      </c>
      <c r="G122" s="6" t="s">
        <v>149</v>
      </c>
      <c r="H122" s="6" t="s">
        <v>42</v>
      </c>
      <c r="I122" s="6">
        <v>2035</v>
      </c>
      <c r="J122" s="3" t="s">
        <v>117</v>
      </c>
      <c r="K122" s="3" t="s">
        <v>161</v>
      </c>
      <c r="L122" s="3" t="s">
        <v>151</v>
      </c>
      <c r="M122" s="3" t="s">
        <v>46</v>
      </c>
      <c r="N122" s="3" t="s">
        <v>137</v>
      </c>
      <c r="O122" s="3" t="s">
        <v>48</v>
      </c>
      <c r="P122" s="3" t="s">
        <v>102</v>
      </c>
      <c r="Q122" s="3" t="s">
        <v>59</v>
      </c>
      <c r="R122" s="3" t="s">
        <v>82</v>
      </c>
      <c r="S122" s="3" t="s">
        <v>52</v>
      </c>
      <c r="T122" s="3" t="s">
        <v>83</v>
      </c>
      <c r="U122" s="3" t="s">
        <v>54</v>
      </c>
      <c r="V122" s="3" t="s">
        <v>80</v>
      </c>
      <c r="W122" s="3" t="s">
        <v>84</v>
      </c>
      <c r="X122" s="3" t="s">
        <v>57</v>
      </c>
      <c r="Y122" s="3" t="s">
        <v>58</v>
      </c>
      <c r="Z122" s="3" t="s">
        <v>59</v>
      </c>
      <c r="AA122" s="3" t="s">
        <v>105</v>
      </c>
      <c r="AB122" s="3" t="s">
        <v>106</v>
      </c>
      <c r="AC122" s="3" t="s">
        <v>88</v>
      </c>
      <c r="AD122" s="3" t="s">
        <v>86</v>
      </c>
      <c r="AE122" s="3" t="s">
        <v>290</v>
      </c>
      <c r="AF122" s="3" t="s">
        <v>141</v>
      </c>
      <c r="AG122" s="3" t="s">
        <v>66</v>
      </c>
      <c r="AH122" s="3" t="s">
        <v>871</v>
      </c>
      <c r="AI122" s="8" t="s">
        <v>872</v>
      </c>
      <c r="AJ122" s="9" t="str">
        <f>HYPERLINK("https://drive.google.com/file/d/1kGuyhFlnYrqTJ-OXFn2AQCj8t1wYuEhS/view?usp=drivesdk","Arati balu jedhe _प्रमाणपत्र")</f>
        <v>Arati balu jedhe _प्रमाणपत्र</v>
      </c>
      <c r="AK122" s="3" t="s">
        <v>873</v>
      </c>
    </row>
    <row r="123" spans="1:37">
      <c r="A123" s="5">
        <v>44228.786241608796</v>
      </c>
      <c r="B123" s="6" t="s">
        <v>874</v>
      </c>
      <c r="C123" s="7">
        <v>12</v>
      </c>
      <c r="D123" s="6" t="s">
        <v>875</v>
      </c>
      <c r="E123" s="6" t="s">
        <v>876</v>
      </c>
      <c r="F123" s="6" t="s">
        <v>877</v>
      </c>
      <c r="G123" s="6" t="s">
        <v>207</v>
      </c>
      <c r="H123" s="6" t="s">
        <v>42</v>
      </c>
      <c r="I123" s="6">
        <v>2025</v>
      </c>
      <c r="J123" s="3" t="s">
        <v>117</v>
      </c>
      <c r="K123" s="3" t="s">
        <v>100</v>
      </c>
      <c r="L123" s="3" t="s">
        <v>77</v>
      </c>
      <c r="M123" s="3" t="s">
        <v>78</v>
      </c>
      <c r="N123" s="3" t="s">
        <v>119</v>
      </c>
      <c r="O123" s="3" t="s">
        <v>48</v>
      </c>
      <c r="P123" s="3" t="s">
        <v>80</v>
      </c>
      <c r="Q123" s="3" t="s">
        <v>50</v>
      </c>
      <c r="R123" s="3" t="s">
        <v>51</v>
      </c>
      <c r="S123" s="3" t="s">
        <v>103</v>
      </c>
      <c r="T123" s="3" t="s">
        <v>83</v>
      </c>
      <c r="U123" s="3" t="s">
        <v>54</v>
      </c>
      <c r="V123" s="3" t="s">
        <v>122</v>
      </c>
      <c r="W123" s="3" t="s">
        <v>56</v>
      </c>
      <c r="X123" s="3" t="s">
        <v>57</v>
      </c>
      <c r="Y123" s="3" t="s">
        <v>56</v>
      </c>
      <c r="Z123" s="3" t="s">
        <v>63</v>
      </c>
      <c r="AA123" s="3" t="s">
        <v>105</v>
      </c>
      <c r="AB123" s="3" t="s">
        <v>61</v>
      </c>
      <c r="AC123" s="3" t="s">
        <v>139</v>
      </c>
      <c r="AD123" s="3" t="s">
        <v>140</v>
      </c>
      <c r="AE123" s="3" t="s">
        <v>107</v>
      </c>
      <c r="AF123" s="3" t="s">
        <v>108</v>
      </c>
      <c r="AG123" s="3" t="s">
        <v>90</v>
      </c>
      <c r="AH123" s="3" t="s">
        <v>878</v>
      </c>
      <c r="AI123" s="8" t="s">
        <v>879</v>
      </c>
      <c r="AJ123" s="9" t="str">
        <f>HYPERLINK("https://drive.google.com/file/d/1rGEuNjYsZuvtAMeQ8GFMhIoyLDL65EIZ/view?usp=drivesdk","Nafss_प्रमाणपत्र")</f>
        <v>Nafss_प्रमाणपत्र</v>
      </c>
      <c r="AK123" s="3" t="s">
        <v>880</v>
      </c>
    </row>
    <row r="124" spans="1:37">
      <c r="A124" s="5">
        <v>44228.802961493057</v>
      </c>
      <c r="B124" s="6" t="s">
        <v>881</v>
      </c>
      <c r="C124" s="7">
        <v>12</v>
      </c>
      <c r="D124" s="6" t="s">
        <v>882</v>
      </c>
      <c r="E124" s="6" t="s">
        <v>657</v>
      </c>
      <c r="F124" s="6" t="s">
        <v>148</v>
      </c>
      <c r="G124" s="6" t="s">
        <v>149</v>
      </c>
      <c r="H124" s="6" t="s">
        <v>98</v>
      </c>
      <c r="I124" s="6">
        <v>2035</v>
      </c>
      <c r="J124" s="3" t="s">
        <v>43</v>
      </c>
      <c r="K124" s="3" t="s">
        <v>100</v>
      </c>
      <c r="L124" s="3" t="s">
        <v>77</v>
      </c>
      <c r="M124" s="3" t="s">
        <v>46</v>
      </c>
      <c r="N124" s="3" t="s">
        <v>119</v>
      </c>
      <c r="O124" s="3" t="s">
        <v>174</v>
      </c>
      <c r="P124" s="3" t="s">
        <v>49</v>
      </c>
      <c r="Q124" s="3" t="s">
        <v>81</v>
      </c>
      <c r="R124" s="3" t="s">
        <v>51</v>
      </c>
      <c r="S124" s="3" t="s">
        <v>103</v>
      </c>
      <c r="T124" s="3" t="s">
        <v>281</v>
      </c>
      <c r="U124" s="3" t="s">
        <v>104</v>
      </c>
      <c r="V124" s="3" t="s">
        <v>80</v>
      </c>
      <c r="W124" s="3" t="s">
        <v>84</v>
      </c>
      <c r="X124" s="3" t="s">
        <v>85</v>
      </c>
      <c r="Y124" s="3" t="s">
        <v>56</v>
      </c>
      <c r="Z124" s="3" t="s">
        <v>56</v>
      </c>
      <c r="AA124" s="3" t="s">
        <v>60</v>
      </c>
      <c r="AB124" s="3" t="s">
        <v>61</v>
      </c>
      <c r="AC124" s="3" t="s">
        <v>154</v>
      </c>
      <c r="AD124" s="3" t="s">
        <v>86</v>
      </c>
      <c r="AE124" s="3" t="s">
        <v>290</v>
      </c>
      <c r="AF124" s="3" t="s">
        <v>141</v>
      </c>
      <c r="AG124" s="3" t="s">
        <v>66</v>
      </c>
      <c r="AH124" s="3" t="s">
        <v>883</v>
      </c>
      <c r="AI124" s="8" t="s">
        <v>884</v>
      </c>
      <c r="AJ124" s="9" t="str">
        <f>HYPERLINK("https://drive.google.com/file/d/1jze97hLvLxY3kVEFmB9NoSLyYKcc-OE3/view?usp=drivesdk","Sanika dnyaneshwar jare_प्रमाणपत्र")</f>
        <v>Sanika dnyaneshwar jare_प्रमाणपत्र</v>
      </c>
      <c r="AK124" s="3" t="s">
        <v>885</v>
      </c>
    </row>
    <row r="125" spans="1:37">
      <c r="A125" s="5">
        <v>44228.806507604168</v>
      </c>
      <c r="B125" s="6" t="s">
        <v>886</v>
      </c>
      <c r="C125" s="7">
        <v>22</v>
      </c>
      <c r="D125" s="6" t="s">
        <v>887</v>
      </c>
      <c r="E125" s="6" t="s">
        <v>888</v>
      </c>
      <c r="F125" s="6" t="s">
        <v>148</v>
      </c>
      <c r="G125" s="6" t="s">
        <v>149</v>
      </c>
      <c r="H125" s="6" t="s">
        <v>150</v>
      </c>
      <c r="I125" s="6">
        <v>2035</v>
      </c>
      <c r="J125" s="3" t="s">
        <v>117</v>
      </c>
      <c r="K125" s="3" t="s">
        <v>161</v>
      </c>
      <c r="L125" s="3" t="s">
        <v>45</v>
      </c>
      <c r="M125" s="3" t="s">
        <v>118</v>
      </c>
      <c r="N125" s="3" t="s">
        <v>137</v>
      </c>
      <c r="O125" s="3" t="s">
        <v>79</v>
      </c>
      <c r="P125" s="3" t="s">
        <v>102</v>
      </c>
      <c r="Q125" s="3" t="s">
        <v>50</v>
      </c>
      <c r="R125" s="3" t="s">
        <v>184</v>
      </c>
      <c r="S125" s="3" t="s">
        <v>52</v>
      </c>
      <c r="T125" s="3" t="s">
        <v>83</v>
      </c>
      <c r="U125" s="3" t="s">
        <v>54</v>
      </c>
      <c r="V125" s="3" t="s">
        <v>122</v>
      </c>
      <c r="W125" s="3" t="s">
        <v>185</v>
      </c>
      <c r="X125" s="3" t="s">
        <v>175</v>
      </c>
      <c r="Y125" s="3" t="s">
        <v>86</v>
      </c>
      <c r="Z125" s="3" t="s">
        <v>56</v>
      </c>
      <c r="AA125" s="3" t="s">
        <v>105</v>
      </c>
      <c r="AB125" s="3" t="s">
        <v>87</v>
      </c>
      <c r="AC125" s="3" t="s">
        <v>62</v>
      </c>
      <c r="AD125" s="3" t="s">
        <v>127</v>
      </c>
      <c r="AE125" s="3" t="s">
        <v>107</v>
      </c>
      <c r="AF125" s="3" t="s">
        <v>65</v>
      </c>
      <c r="AG125" s="3" t="s">
        <v>90</v>
      </c>
      <c r="AH125" s="3" t="s">
        <v>889</v>
      </c>
      <c r="AI125" s="8" t="s">
        <v>890</v>
      </c>
      <c r="AJ125" s="9" t="str">
        <f>HYPERLINK("https://drive.google.com/file/d/1Ei0E8c-vfcqTMKqIX7Ks6PoB1WeEIurs/view?usp=drivesdk","Aditya Dnyaneshwar pawar_प्रमाणपत्र")</f>
        <v>Aditya Dnyaneshwar pawar_प्रमाणपत्र</v>
      </c>
      <c r="AK125" s="3" t="s">
        <v>891</v>
      </c>
    </row>
    <row r="126" spans="1:37">
      <c r="A126" s="5">
        <v>44228.808430879624</v>
      </c>
      <c r="B126" s="6" t="s">
        <v>892</v>
      </c>
      <c r="C126" s="7">
        <v>12</v>
      </c>
      <c r="D126" s="6" t="s">
        <v>893</v>
      </c>
      <c r="E126" s="6" t="s">
        <v>747</v>
      </c>
      <c r="F126" s="6" t="s">
        <v>148</v>
      </c>
      <c r="G126" s="6" t="s">
        <v>74</v>
      </c>
      <c r="H126" s="6" t="s">
        <v>150</v>
      </c>
      <c r="I126" s="6">
        <v>2025</v>
      </c>
      <c r="J126" s="3" t="s">
        <v>117</v>
      </c>
      <c r="K126" s="3" t="s">
        <v>161</v>
      </c>
      <c r="L126" s="3" t="s">
        <v>151</v>
      </c>
      <c r="M126" s="3" t="s">
        <v>118</v>
      </c>
      <c r="N126" s="3" t="s">
        <v>101</v>
      </c>
      <c r="O126" s="3" t="s">
        <v>79</v>
      </c>
      <c r="P126" s="3" t="s">
        <v>141</v>
      </c>
      <c r="Q126" s="3" t="s">
        <v>59</v>
      </c>
      <c r="R126" s="3" t="s">
        <v>82</v>
      </c>
      <c r="S126" s="3" t="s">
        <v>152</v>
      </c>
      <c r="T126" s="3" t="s">
        <v>53</v>
      </c>
      <c r="U126" s="3" t="s">
        <v>138</v>
      </c>
      <c r="V126" s="3" t="s">
        <v>55</v>
      </c>
      <c r="W126" s="3" t="s">
        <v>185</v>
      </c>
      <c r="X126" s="3" t="s">
        <v>85</v>
      </c>
      <c r="Y126" s="3" t="s">
        <v>63</v>
      </c>
      <c r="Z126" s="3" t="s">
        <v>63</v>
      </c>
      <c r="AA126" s="3" t="s">
        <v>153</v>
      </c>
      <c r="AB126" s="3" t="s">
        <v>87</v>
      </c>
      <c r="AC126" s="3" t="s">
        <v>154</v>
      </c>
      <c r="AD126" s="3" t="s">
        <v>140</v>
      </c>
      <c r="AE126" s="3" t="s">
        <v>64</v>
      </c>
      <c r="AF126" s="3" t="s">
        <v>80</v>
      </c>
      <c r="AG126" s="3" t="s">
        <v>90</v>
      </c>
      <c r="AH126" s="3" t="s">
        <v>894</v>
      </c>
      <c r="AI126" s="8" t="s">
        <v>895</v>
      </c>
      <c r="AJ126" s="9" t="str">
        <f>HYPERLINK("https://drive.google.com/file/d/18vC9LyykLT5aVmXPW7diD4PcsH3e7TK3/view?usp=drivesdk","Shubham Prabhakar Sule. _प्रमाणपत्र")</f>
        <v>Shubham Prabhakar Sule. _प्रमाणपत्र</v>
      </c>
      <c r="AK126" s="3" t="s">
        <v>896</v>
      </c>
    </row>
    <row r="127" spans="1:37">
      <c r="A127" s="5">
        <v>44228.817716863428</v>
      </c>
      <c r="B127" s="6" t="s">
        <v>745</v>
      </c>
      <c r="C127" s="7">
        <v>16</v>
      </c>
      <c r="D127" s="6" t="s">
        <v>897</v>
      </c>
      <c r="E127" s="6" t="s">
        <v>830</v>
      </c>
      <c r="F127" s="6" t="s">
        <v>369</v>
      </c>
      <c r="G127" s="6" t="s">
        <v>149</v>
      </c>
      <c r="H127" s="6" t="s">
        <v>150</v>
      </c>
      <c r="I127" s="6">
        <v>2025</v>
      </c>
      <c r="J127" s="3" t="s">
        <v>99</v>
      </c>
      <c r="K127" s="3" t="s">
        <v>161</v>
      </c>
      <c r="L127" s="3" t="s">
        <v>288</v>
      </c>
      <c r="M127" s="3" t="s">
        <v>78</v>
      </c>
      <c r="N127" s="3" t="s">
        <v>47</v>
      </c>
      <c r="O127" s="3" t="s">
        <v>79</v>
      </c>
      <c r="P127" s="3" t="s">
        <v>80</v>
      </c>
      <c r="Q127" s="3" t="s">
        <v>183</v>
      </c>
      <c r="R127" s="3" t="s">
        <v>82</v>
      </c>
      <c r="S127" s="3" t="s">
        <v>120</v>
      </c>
      <c r="T127" s="3" t="s">
        <v>53</v>
      </c>
      <c r="U127" s="3" t="s">
        <v>138</v>
      </c>
      <c r="V127" s="3" t="s">
        <v>80</v>
      </c>
      <c r="W127" s="3" t="s">
        <v>84</v>
      </c>
      <c r="X127" s="3" t="s">
        <v>124</v>
      </c>
      <c r="Y127" s="3" t="s">
        <v>58</v>
      </c>
      <c r="Z127" s="3" t="s">
        <v>59</v>
      </c>
      <c r="AA127" s="3" t="s">
        <v>105</v>
      </c>
      <c r="AB127" s="3" t="s">
        <v>106</v>
      </c>
      <c r="AC127" s="3" t="s">
        <v>62</v>
      </c>
      <c r="AD127" s="3" t="s">
        <v>86</v>
      </c>
      <c r="AE127" s="3" t="s">
        <v>64</v>
      </c>
      <c r="AF127" s="3" t="s">
        <v>108</v>
      </c>
      <c r="AG127" s="3" t="s">
        <v>90</v>
      </c>
      <c r="AH127" s="3" t="s">
        <v>898</v>
      </c>
      <c r="AI127" s="8" t="s">
        <v>899</v>
      </c>
      <c r="AJ127" s="9" t="str">
        <f>HYPERLINK("https://drive.google.com/file/d/101KaknHSJr0Spb72jnmFc9dSsgLGZypM/view?usp=drivesdk","Pravin Shivaji jedhe_प्रमाणपत्र")</f>
        <v>Pravin Shivaji jedhe_प्रमाणपत्र</v>
      </c>
      <c r="AK127" s="3" t="s">
        <v>900</v>
      </c>
    </row>
    <row r="128" spans="1:37">
      <c r="A128" s="5">
        <v>44228.823639027774</v>
      </c>
      <c r="B128" s="6" t="s">
        <v>901</v>
      </c>
      <c r="C128" s="7">
        <v>20</v>
      </c>
      <c r="D128" s="6" t="s">
        <v>902</v>
      </c>
      <c r="E128" s="6" t="s">
        <v>657</v>
      </c>
      <c r="F128" s="6" t="s">
        <v>148</v>
      </c>
      <c r="G128" s="6" t="s">
        <v>74</v>
      </c>
      <c r="H128" s="6" t="s">
        <v>98</v>
      </c>
      <c r="I128" s="6">
        <v>2025</v>
      </c>
      <c r="J128" s="3" t="s">
        <v>117</v>
      </c>
      <c r="K128" s="3" t="s">
        <v>44</v>
      </c>
      <c r="L128" s="3" t="s">
        <v>45</v>
      </c>
      <c r="M128" s="3" t="s">
        <v>46</v>
      </c>
      <c r="N128" s="3" t="s">
        <v>137</v>
      </c>
      <c r="O128" s="3" t="s">
        <v>200</v>
      </c>
      <c r="P128" s="3" t="s">
        <v>49</v>
      </c>
      <c r="Q128" s="3" t="s">
        <v>50</v>
      </c>
      <c r="R128" s="3" t="s">
        <v>82</v>
      </c>
      <c r="S128" s="3" t="s">
        <v>152</v>
      </c>
      <c r="T128" s="3" t="s">
        <v>53</v>
      </c>
      <c r="U128" s="3" t="s">
        <v>138</v>
      </c>
      <c r="V128" s="3" t="s">
        <v>122</v>
      </c>
      <c r="W128" s="3" t="s">
        <v>123</v>
      </c>
      <c r="X128" s="3" t="s">
        <v>124</v>
      </c>
      <c r="Y128" s="3" t="s">
        <v>86</v>
      </c>
      <c r="Z128" s="3" t="s">
        <v>63</v>
      </c>
      <c r="AA128" s="3" t="s">
        <v>153</v>
      </c>
      <c r="AB128" s="3" t="s">
        <v>61</v>
      </c>
      <c r="AC128" s="3" t="s">
        <v>139</v>
      </c>
      <c r="AD128" s="3" t="s">
        <v>140</v>
      </c>
      <c r="AE128" s="3" t="s">
        <v>64</v>
      </c>
      <c r="AF128" s="3" t="s">
        <v>80</v>
      </c>
      <c r="AG128" s="3" t="s">
        <v>90</v>
      </c>
      <c r="AH128" s="3" t="s">
        <v>903</v>
      </c>
      <c r="AI128" s="8" t="s">
        <v>904</v>
      </c>
      <c r="AJ128" s="9" t="str">
        <f>HYPERLINK("https://drive.google.com/file/d/1NlzybKFK4eet8ddgp-R-iPvAw_eChC9N/view?usp=drivesdk","Jare sanjivani bhujang_प्रमाणपत्र")</f>
        <v>Jare sanjivani bhujang_प्रमाणपत्र</v>
      </c>
      <c r="AK128" s="3" t="s">
        <v>905</v>
      </c>
    </row>
    <row r="129" spans="1:37">
      <c r="A129" s="5">
        <v>44228.841311064811</v>
      </c>
      <c r="B129" s="6" t="s">
        <v>906</v>
      </c>
      <c r="C129" s="7">
        <v>18</v>
      </c>
      <c r="D129" s="6" t="s">
        <v>907</v>
      </c>
      <c r="E129" s="6" t="s">
        <v>115</v>
      </c>
      <c r="F129" s="6" t="s">
        <v>116</v>
      </c>
      <c r="G129" s="6" t="s">
        <v>74</v>
      </c>
      <c r="H129" s="6" t="s">
        <v>199</v>
      </c>
      <c r="I129" s="6">
        <v>2025</v>
      </c>
      <c r="J129" s="3" t="s">
        <v>117</v>
      </c>
      <c r="K129" s="3" t="s">
        <v>161</v>
      </c>
      <c r="L129" s="3" t="s">
        <v>77</v>
      </c>
      <c r="M129" s="3" t="s">
        <v>78</v>
      </c>
      <c r="N129" s="3" t="s">
        <v>137</v>
      </c>
      <c r="O129" s="3" t="s">
        <v>48</v>
      </c>
      <c r="P129" s="3" t="s">
        <v>80</v>
      </c>
      <c r="Q129" s="3" t="s">
        <v>81</v>
      </c>
      <c r="R129" s="3" t="s">
        <v>82</v>
      </c>
      <c r="S129" s="3" t="s">
        <v>120</v>
      </c>
      <c r="T129" s="3" t="s">
        <v>83</v>
      </c>
      <c r="U129" s="3" t="s">
        <v>138</v>
      </c>
      <c r="V129" s="3" t="s">
        <v>122</v>
      </c>
      <c r="W129" s="3" t="s">
        <v>56</v>
      </c>
      <c r="X129" s="3" t="s">
        <v>85</v>
      </c>
      <c r="Y129" s="3" t="s">
        <v>56</v>
      </c>
      <c r="Z129" s="3" t="s">
        <v>56</v>
      </c>
      <c r="AA129" s="3" t="s">
        <v>153</v>
      </c>
      <c r="AB129" s="3" t="s">
        <v>61</v>
      </c>
      <c r="AC129" s="3" t="s">
        <v>154</v>
      </c>
      <c r="AD129" s="3" t="s">
        <v>86</v>
      </c>
      <c r="AE129" s="3" t="s">
        <v>107</v>
      </c>
      <c r="AF129" s="3" t="s">
        <v>80</v>
      </c>
      <c r="AG129" s="3" t="s">
        <v>66</v>
      </c>
      <c r="AH129" s="3" t="s">
        <v>908</v>
      </c>
      <c r="AI129" s="8" t="s">
        <v>909</v>
      </c>
      <c r="AJ129" s="9" t="str">
        <f>HYPERLINK("https://drive.google.com/file/d/10rPi2HbfAfGUqCEonQzAA1AzEvbzjfIj/view?usp=drivesdk","रघुनाथ संतोष घायाळ._प्रमाणपत्र")</f>
        <v>रघुनाथ संतोष घायाळ._प्रमाणपत्र</v>
      </c>
      <c r="AK129" s="3" t="s">
        <v>910</v>
      </c>
    </row>
    <row r="130" spans="1:37">
      <c r="A130" s="5">
        <v>44228.842368252313</v>
      </c>
      <c r="B130" s="6" t="s">
        <v>911</v>
      </c>
      <c r="C130" s="7">
        <v>12</v>
      </c>
      <c r="D130" s="6" t="s">
        <v>912</v>
      </c>
      <c r="E130" s="6" t="s">
        <v>913</v>
      </c>
      <c r="F130" s="6" t="s">
        <v>116</v>
      </c>
      <c r="G130" s="6" t="s">
        <v>149</v>
      </c>
      <c r="H130" s="6" t="s">
        <v>42</v>
      </c>
      <c r="I130" s="6">
        <v>2032</v>
      </c>
      <c r="J130" s="3" t="s">
        <v>117</v>
      </c>
      <c r="K130" s="3" t="s">
        <v>76</v>
      </c>
      <c r="L130" s="3" t="s">
        <v>77</v>
      </c>
      <c r="M130" s="3" t="s">
        <v>118</v>
      </c>
      <c r="N130" s="3" t="s">
        <v>47</v>
      </c>
      <c r="O130" s="3" t="s">
        <v>200</v>
      </c>
      <c r="P130" s="3" t="s">
        <v>49</v>
      </c>
      <c r="Q130" s="3" t="s">
        <v>50</v>
      </c>
      <c r="R130" s="3" t="s">
        <v>51</v>
      </c>
      <c r="S130" s="3" t="s">
        <v>52</v>
      </c>
      <c r="T130" s="3" t="s">
        <v>83</v>
      </c>
      <c r="U130" s="3" t="s">
        <v>54</v>
      </c>
      <c r="V130" s="3" t="s">
        <v>122</v>
      </c>
      <c r="W130" s="3" t="s">
        <v>84</v>
      </c>
      <c r="X130" s="3" t="s">
        <v>57</v>
      </c>
      <c r="Y130" s="3" t="s">
        <v>56</v>
      </c>
      <c r="Z130" s="3" t="s">
        <v>56</v>
      </c>
      <c r="AA130" s="3" t="s">
        <v>60</v>
      </c>
      <c r="AB130" s="3" t="s">
        <v>106</v>
      </c>
      <c r="AC130" s="3" t="s">
        <v>139</v>
      </c>
      <c r="AD130" s="3" t="s">
        <v>140</v>
      </c>
      <c r="AE130" s="3" t="s">
        <v>107</v>
      </c>
      <c r="AF130" s="3" t="s">
        <v>80</v>
      </c>
      <c r="AG130" s="3" t="s">
        <v>66</v>
      </c>
      <c r="AH130" s="3" t="s">
        <v>914</v>
      </c>
      <c r="AI130" s="8" t="s">
        <v>915</v>
      </c>
      <c r="AJ130" s="9" t="str">
        <f>HYPERLINK("https://drive.google.com/file/d/1xYGbgex0T_TG6a6Fwn5lWaks5o7dzIdD/view?usp=drivesdk","सुरज संयज नवले_प्रमाणपत्र")</f>
        <v>सुरज संयज नवले_प्रमाणपत्र</v>
      </c>
      <c r="AK130" s="3" t="s">
        <v>916</v>
      </c>
    </row>
    <row r="131" spans="1:37">
      <c r="A131" s="5">
        <v>44228.854159074079</v>
      </c>
      <c r="B131" s="6" t="s">
        <v>917</v>
      </c>
      <c r="C131" s="7">
        <v>24</v>
      </c>
      <c r="D131" s="6" t="s">
        <v>918</v>
      </c>
      <c r="E131" s="6" t="s">
        <v>919</v>
      </c>
      <c r="F131" s="6" t="s">
        <v>148</v>
      </c>
      <c r="G131" s="6" t="s">
        <v>207</v>
      </c>
      <c r="H131" s="6" t="s">
        <v>98</v>
      </c>
      <c r="I131" s="6">
        <v>2035</v>
      </c>
      <c r="J131" s="3" t="s">
        <v>117</v>
      </c>
      <c r="K131" s="3" t="s">
        <v>161</v>
      </c>
      <c r="L131" s="3" t="s">
        <v>288</v>
      </c>
      <c r="M131" s="3" t="s">
        <v>136</v>
      </c>
      <c r="N131" s="3" t="s">
        <v>137</v>
      </c>
      <c r="O131" s="3" t="s">
        <v>79</v>
      </c>
      <c r="P131" s="3" t="s">
        <v>80</v>
      </c>
      <c r="Q131" s="3" t="s">
        <v>50</v>
      </c>
      <c r="R131" s="3" t="s">
        <v>82</v>
      </c>
      <c r="S131" s="3" t="s">
        <v>120</v>
      </c>
      <c r="T131" s="3" t="s">
        <v>53</v>
      </c>
      <c r="U131" s="3" t="s">
        <v>121</v>
      </c>
      <c r="V131" s="3" t="s">
        <v>122</v>
      </c>
      <c r="W131" s="3" t="s">
        <v>185</v>
      </c>
      <c r="X131" s="3" t="s">
        <v>124</v>
      </c>
      <c r="Y131" s="3" t="s">
        <v>58</v>
      </c>
      <c r="Z131" s="3" t="s">
        <v>56</v>
      </c>
      <c r="AA131" s="3" t="s">
        <v>105</v>
      </c>
      <c r="AB131" s="3" t="s">
        <v>106</v>
      </c>
      <c r="AC131" s="3" t="s">
        <v>62</v>
      </c>
      <c r="AD131" s="3" t="s">
        <v>63</v>
      </c>
      <c r="AE131" s="3" t="s">
        <v>64</v>
      </c>
      <c r="AF131" s="3" t="s">
        <v>80</v>
      </c>
      <c r="AG131" s="3" t="s">
        <v>90</v>
      </c>
      <c r="AH131" s="3" t="s">
        <v>920</v>
      </c>
      <c r="AI131" s="8" t="s">
        <v>921</v>
      </c>
      <c r="AJ131" s="9" t="str">
        <f>HYPERLINK("https://drive.google.com/file/d/1-Tq5LlP5vZ3d81Sa6-rvmO0MwR6bvJIV/view?usp=drivesdk","Ajay mahadev gore _प्रमाणपत्र")</f>
        <v>Ajay mahadev gore _प्रमाणपत्र</v>
      </c>
      <c r="AK131" s="3" t="s">
        <v>922</v>
      </c>
    </row>
    <row r="132" spans="1:37">
      <c r="A132" s="5">
        <v>44228.862761354168</v>
      </c>
      <c r="B132" s="6" t="s">
        <v>923</v>
      </c>
      <c r="C132" s="7">
        <v>22</v>
      </c>
      <c r="D132" s="6" t="s">
        <v>924</v>
      </c>
      <c r="E132" s="6" t="s">
        <v>925</v>
      </c>
      <c r="F132" s="6" t="s">
        <v>148</v>
      </c>
      <c r="G132" s="6" t="s">
        <v>207</v>
      </c>
      <c r="H132" s="6" t="s">
        <v>98</v>
      </c>
      <c r="I132" s="6">
        <v>2032</v>
      </c>
      <c r="J132" s="3" t="s">
        <v>117</v>
      </c>
      <c r="K132" s="3" t="s">
        <v>100</v>
      </c>
      <c r="L132" s="3" t="s">
        <v>45</v>
      </c>
      <c r="M132" s="3" t="s">
        <v>46</v>
      </c>
      <c r="N132" s="3" t="s">
        <v>101</v>
      </c>
      <c r="O132" s="3" t="s">
        <v>79</v>
      </c>
      <c r="P132" s="3" t="s">
        <v>141</v>
      </c>
      <c r="Q132" s="3" t="s">
        <v>59</v>
      </c>
      <c r="R132" s="3" t="s">
        <v>214</v>
      </c>
      <c r="S132" s="3" t="s">
        <v>152</v>
      </c>
      <c r="T132" s="3" t="s">
        <v>83</v>
      </c>
      <c r="U132" s="3" t="s">
        <v>54</v>
      </c>
      <c r="V132" s="3" t="s">
        <v>55</v>
      </c>
      <c r="W132" s="3" t="s">
        <v>185</v>
      </c>
      <c r="X132" s="3" t="s">
        <v>124</v>
      </c>
      <c r="Y132" s="3" t="s">
        <v>58</v>
      </c>
      <c r="Z132" s="3" t="s">
        <v>59</v>
      </c>
      <c r="AA132" s="3" t="s">
        <v>153</v>
      </c>
      <c r="AB132" s="3" t="s">
        <v>106</v>
      </c>
      <c r="AC132" s="3" t="s">
        <v>62</v>
      </c>
      <c r="AD132" s="3" t="s">
        <v>86</v>
      </c>
      <c r="AE132" s="3" t="s">
        <v>64</v>
      </c>
      <c r="AF132" s="3" t="s">
        <v>65</v>
      </c>
      <c r="AG132" s="3" t="s">
        <v>109</v>
      </c>
      <c r="AH132" s="3" t="s">
        <v>926</v>
      </c>
      <c r="AI132" s="8" t="s">
        <v>927</v>
      </c>
      <c r="AJ132" s="9" t="str">
        <f>HYPERLINK("https://drive.google.com/file/d/1A91uvC18NZordztoSXqqHhcLjBa3SxbV/view?usp=drivesdk","Bhogal Prathmesh Nanasaheb_प्रमाणपत्र")</f>
        <v>Bhogal Prathmesh Nanasaheb_प्रमाणपत्र</v>
      </c>
      <c r="AK132" s="3" t="s">
        <v>928</v>
      </c>
    </row>
    <row r="133" spans="1:37">
      <c r="A133" s="5">
        <v>44228.864661597225</v>
      </c>
      <c r="B133" s="6" t="s">
        <v>929</v>
      </c>
      <c r="C133" s="7">
        <v>4</v>
      </c>
      <c r="D133" s="6" t="s">
        <v>930</v>
      </c>
      <c r="E133" s="6" t="s">
        <v>931</v>
      </c>
      <c r="F133" s="6" t="s">
        <v>148</v>
      </c>
      <c r="G133" s="6" t="s">
        <v>149</v>
      </c>
      <c r="H133" s="6" t="s">
        <v>42</v>
      </c>
      <c r="I133" s="6">
        <v>2035</v>
      </c>
      <c r="J133" s="3" t="s">
        <v>43</v>
      </c>
      <c r="K133" s="3" t="s">
        <v>100</v>
      </c>
      <c r="L133" s="3" t="s">
        <v>151</v>
      </c>
      <c r="M133" s="3" t="s">
        <v>46</v>
      </c>
      <c r="N133" s="3" t="s">
        <v>119</v>
      </c>
      <c r="O133" s="3" t="s">
        <v>200</v>
      </c>
      <c r="P133" s="3" t="s">
        <v>49</v>
      </c>
      <c r="Q133" s="3" t="s">
        <v>50</v>
      </c>
      <c r="R133" s="3" t="s">
        <v>51</v>
      </c>
      <c r="S133" s="3" t="s">
        <v>52</v>
      </c>
      <c r="T133" s="3" t="s">
        <v>289</v>
      </c>
      <c r="U133" s="3" t="s">
        <v>104</v>
      </c>
      <c r="V133" s="3" t="s">
        <v>122</v>
      </c>
      <c r="W133" s="3" t="s">
        <v>56</v>
      </c>
      <c r="X133" s="3" t="s">
        <v>57</v>
      </c>
      <c r="Y133" s="3" t="s">
        <v>86</v>
      </c>
      <c r="Z133" s="3" t="s">
        <v>59</v>
      </c>
      <c r="AA133" s="3" t="s">
        <v>105</v>
      </c>
      <c r="AB133" s="3" t="s">
        <v>61</v>
      </c>
      <c r="AC133" s="3" t="s">
        <v>154</v>
      </c>
      <c r="AD133" s="3" t="s">
        <v>63</v>
      </c>
      <c r="AE133" s="3" t="s">
        <v>290</v>
      </c>
      <c r="AF133" s="3" t="s">
        <v>108</v>
      </c>
      <c r="AG133" s="3" t="s">
        <v>66</v>
      </c>
      <c r="AH133" s="3" t="s">
        <v>932</v>
      </c>
      <c r="AI133" s="8" t="s">
        <v>933</v>
      </c>
      <c r="AJ133" s="9" t="str">
        <f>HYPERLINK("https://drive.google.com/file/d/14vyXdQ3Ekcjp_VvRGM5R1SfI2IfIRccO/view?usp=drivesdk","Nilesh shsnkar jaybhaye_प्रमाणपत्र")</f>
        <v>Nilesh shsnkar jaybhaye_प्रमाणपत्र</v>
      </c>
      <c r="AK133" s="3" t="s">
        <v>934</v>
      </c>
    </row>
    <row r="134" spans="1:37">
      <c r="A134" s="5">
        <v>44228.865660254625</v>
      </c>
      <c r="B134" s="6" t="s">
        <v>935</v>
      </c>
      <c r="C134" s="7">
        <v>12</v>
      </c>
      <c r="D134" s="6" t="s">
        <v>936</v>
      </c>
      <c r="E134" s="6" t="s">
        <v>937</v>
      </c>
      <c r="F134" s="6" t="s">
        <v>148</v>
      </c>
      <c r="G134" s="6" t="s">
        <v>74</v>
      </c>
      <c r="H134" s="6" t="s">
        <v>199</v>
      </c>
      <c r="I134" s="6">
        <v>2025</v>
      </c>
      <c r="J134" s="3" t="s">
        <v>75</v>
      </c>
      <c r="K134" s="3" t="s">
        <v>44</v>
      </c>
      <c r="L134" s="3" t="s">
        <v>77</v>
      </c>
      <c r="M134" s="3" t="s">
        <v>78</v>
      </c>
      <c r="N134" s="3" t="s">
        <v>137</v>
      </c>
      <c r="O134" s="3" t="s">
        <v>48</v>
      </c>
      <c r="P134" s="3" t="s">
        <v>102</v>
      </c>
      <c r="Q134" s="3" t="s">
        <v>50</v>
      </c>
      <c r="R134" s="3" t="s">
        <v>82</v>
      </c>
      <c r="S134" s="3" t="s">
        <v>52</v>
      </c>
      <c r="T134" s="3" t="s">
        <v>281</v>
      </c>
      <c r="U134" s="3" t="s">
        <v>138</v>
      </c>
      <c r="V134" s="3" t="s">
        <v>55</v>
      </c>
      <c r="W134" s="3" t="s">
        <v>185</v>
      </c>
      <c r="X134" s="3" t="s">
        <v>175</v>
      </c>
      <c r="Y134" s="3" t="s">
        <v>63</v>
      </c>
      <c r="Z134" s="3" t="s">
        <v>56</v>
      </c>
      <c r="AA134" s="3" t="s">
        <v>105</v>
      </c>
      <c r="AB134" s="3" t="s">
        <v>126</v>
      </c>
      <c r="AC134" s="3" t="s">
        <v>154</v>
      </c>
      <c r="AD134" s="3" t="s">
        <v>140</v>
      </c>
      <c r="AE134" s="3" t="s">
        <v>64</v>
      </c>
      <c r="AF134" s="3" t="s">
        <v>108</v>
      </c>
      <c r="AG134" s="3" t="s">
        <v>90</v>
      </c>
      <c r="AH134" s="3" t="s">
        <v>938</v>
      </c>
      <c r="AI134" s="8" t="s">
        <v>939</v>
      </c>
      <c r="AJ134" s="9" t="str">
        <f>HYPERLINK("https://drive.google.com/file/d/1fpEdZMGp4UV5k5_cnonsaOHBQfmNE8I-/view?usp=drivesdk","Abhinav vitthal Barvkar_प्रमाणपत्र")</f>
        <v>Abhinav vitthal Barvkar_प्रमाणपत्र</v>
      </c>
      <c r="AK134" s="3" t="s">
        <v>940</v>
      </c>
    </row>
    <row r="135" spans="1:37">
      <c r="A135" s="5">
        <v>44228.873982442128</v>
      </c>
      <c r="B135" s="6" t="s">
        <v>941</v>
      </c>
      <c r="C135" s="7">
        <v>12</v>
      </c>
      <c r="D135" s="6" t="s">
        <v>942</v>
      </c>
      <c r="E135" s="6" t="s">
        <v>943</v>
      </c>
      <c r="F135" s="6" t="s">
        <v>148</v>
      </c>
      <c r="G135" s="6" t="s">
        <v>207</v>
      </c>
      <c r="H135" s="6" t="s">
        <v>98</v>
      </c>
      <c r="I135" s="6">
        <v>2025</v>
      </c>
      <c r="J135" s="3" t="s">
        <v>99</v>
      </c>
      <c r="K135" s="3" t="s">
        <v>76</v>
      </c>
      <c r="L135" s="3" t="s">
        <v>288</v>
      </c>
      <c r="M135" s="3" t="s">
        <v>46</v>
      </c>
      <c r="N135" s="3" t="s">
        <v>101</v>
      </c>
      <c r="O135" s="3" t="s">
        <v>79</v>
      </c>
      <c r="P135" s="3" t="s">
        <v>49</v>
      </c>
      <c r="Q135" s="3" t="s">
        <v>59</v>
      </c>
      <c r="R135" s="3" t="s">
        <v>184</v>
      </c>
      <c r="S135" s="3" t="s">
        <v>120</v>
      </c>
      <c r="T135" s="3" t="s">
        <v>53</v>
      </c>
      <c r="U135" s="3" t="s">
        <v>138</v>
      </c>
      <c r="V135" s="3" t="s">
        <v>55</v>
      </c>
      <c r="W135" s="3" t="s">
        <v>123</v>
      </c>
      <c r="X135" s="3" t="s">
        <v>57</v>
      </c>
      <c r="Y135" s="3" t="s">
        <v>58</v>
      </c>
      <c r="Z135" s="3" t="s">
        <v>56</v>
      </c>
      <c r="AA135" s="3" t="s">
        <v>125</v>
      </c>
      <c r="AB135" s="3" t="s">
        <v>61</v>
      </c>
      <c r="AC135" s="3" t="s">
        <v>154</v>
      </c>
      <c r="AD135" s="3" t="s">
        <v>63</v>
      </c>
      <c r="AE135" s="3" t="s">
        <v>107</v>
      </c>
      <c r="AF135" s="3" t="s">
        <v>80</v>
      </c>
      <c r="AG135" s="3" t="s">
        <v>66</v>
      </c>
      <c r="AH135" s="3" t="s">
        <v>944</v>
      </c>
      <c r="AI135" s="8" t="s">
        <v>945</v>
      </c>
      <c r="AJ135" s="9" t="str">
        <f>HYPERLINK("https://drive.google.com/file/d/1Xh0FpCCrvLjKQjMDbdiihvVlcRbP4mlI/view?usp=drivesdk","Amar uddhav ghoshir_प्रमाणपत्र")</f>
        <v>Amar uddhav ghoshir_प्रमाणपत्र</v>
      </c>
      <c r="AK135" s="3" t="s">
        <v>946</v>
      </c>
    </row>
    <row r="136" spans="1:37">
      <c r="A136" s="5">
        <v>44228.87786439815</v>
      </c>
      <c r="B136" s="6" t="s">
        <v>947</v>
      </c>
      <c r="C136" s="7">
        <v>16</v>
      </c>
      <c r="D136" s="6" t="s">
        <v>948</v>
      </c>
      <c r="E136" s="6" t="s">
        <v>949</v>
      </c>
      <c r="F136" s="6" t="s">
        <v>148</v>
      </c>
      <c r="G136" s="6" t="s">
        <v>149</v>
      </c>
      <c r="H136" s="6" t="s">
        <v>199</v>
      </c>
      <c r="I136" s="6">
        <v>2025</v>
      </c>
      <c r="J136" s="3" t="s">
        <v>43</v>
      </c>
      <c r="K136" s="3" t="s">
        <v>161</v>
      </c>
      <c r="L136" s="3" t="s">
        <v>151</v>
      </c>
      <c r="M136" s="3" t="s">
        <v>78</v>
      </c>
      <c r="N136" s="3" t="s">
        <v>101</v>
      </c>
      <c r="O136" s="3" t="s">
        <v>48</v>
      </c>
      <c r="P136" s="3" t="s">
        <v>80</v>
      </c>
      <c r="Q136" s="3" t="s">
        <v>183</v>
      </c>
      <c r="R136" s="3" t="s">
        <v>82</v>
      </c>
      <c r="S136" s="3" t="s">
        <v>120</v>
      </c>
      <c r="T136" s="3" t="s">
        <v>53</v>
      </c>
      <c r="U136" s="3" t="s">
        <v>54</v>
      </c>
      <c r="V136" s="3" t="s">
        <v>122</v>
      </c>
      <c r="W136" s="3" t="s">
        <v>123</v>
      </c>
      <c r="X136" s="3" t="s">
        <v>175</v>
      </c>
      <c r="Y136" s="3" t="s">
        <v>56</v>
      </c>
      <c r="Z136" s="3" t="s">
        <v>59</v>
      </c>
      <c r="AA136" s="3" t="s">
        <v>153</v>
      </c>
      <c r="AB136" s="3" t="s">
        <v>61</v>
      </c>
      <c r="AC136" s="3" t="s">
        <v>62</v>
      </c>
      <c r="AD136" s="3" t="s">
        <v>63</v>
      </c>
      <c r="AE136" s="3" t="s">
        <v>107</v>
      </c>
      <c r="AF136" s="3" t="s">
        <v>80</v>
      </c>
      <c r="AG136" s="3" t="s">
        <v>90</v>
      </c>
      <c r="AH136" s="3" t="s">
        <v>950</v>
      </c>
      <c r="AI136" s="8" t="s">
        <v>951</v>
      </c>
      <c r="AJ136" s="9" t="str">
        <f>HYPERLINK("https://drive.google.com/file/d/1DQCBxisulORnx-kXDAkifiVSkt_aNvfy/view?usp=drivesdk","Dnyaneshwari raut_प्रमाणपत्र")</f>
        <v>Dnyaneshwari raut_प्रमाणपत्र</v>
      </c>
      <c r="AK136" s="3" t="s">
        <v>952</v>
      </c>
    </row>
    <row r="137" spans="1:37">
      <c r="A137" s="5">
        <v>44228.908432233795</v>
      </c>
      <c r="B137" s="6" t="s">
        <v>953</v>
      </c>
      <c r="C137" s="7">
        <v>6</v>
      </c>
      <c r="D137" s="6" t="s">
        <v>954</v>
      </c>
      <c r="E137" s="6" t="s">
        <v>955</v>
      </c>
      <c r="F137" s="6" t="s">
        <v>148</v>
      </c>
      <c r="G137" s="6" t="s">
        <v>149</v>
      </c>
      <c r="H137" s="6" t="s">
        <v>98</v>
      </c>
      <c r="I137" s="6">
        <v>2025</v>
      </c>
      <c r="J137" s="3" t="s">
        <v>75</v>
      </c>
      <c r="K137" s="3" t="s">
        <v>100</v>
      </c>
      <c r="L137" s="3" t="s">
        <v>77</v>
      </c>
      <c r="M137" s="3" t="s">
        <v>46</v>
      </c>
      <c r="N137" s="3" t="s">
        <v>101</v>
      </c>
      <c r="O137" s="3" t="s">
        <v>174</v>
      </c>
      <c r="P137" s="3" t="s">
        <v>80</v>
      </c>
      <c r="Q137" s="3" t="s">
        <v>59</v>
      </c>
      <c r="R137" s="3" t="s">
        <v>82</v>
      </c>
      <c r="S137" s="3" t="s">
        <v>52</v>
      </c>
      <c r="T137" s="3" t="s">
        <v>53</v>
      </c>
      <c r="U137" s="3" t="s">
        <v>104</v>
      </c>
      <c r="V137" s="3" t="s">
        <v>55</v>
      </c>
      <c r="W137" s="3" t="s">
        <v>185</v>
      </c>
      <c r="X137" s="3" t="s">
        <v>57</v>
      </c>
      <c r="Y137" s="3" t="s">
        <v>86</v>
      </c>
      <c r="Z137" s="3" t="s">
        <v>59</v>
      </c>
      <c r="AA137" s="3" t="s">
        <v>60</v>
      </c>
      <c r="AB137" s="3" t="s">
        <v>106</v>
      </c>
      <c r="AC137" s="3" t="s">
        <v>62</v>
      </c>
      <c r="AD137" s="3" t="s">
        <v>127</v>
      </c>
      <c r="AE137" s="3" t="s">
        <v>89</v>
      </c>
      <c r="AF137" s="3" t="s">
        <v>80</v>
      </c>
      <c r="AG137" s="3" t="s">
        <v>66</v>
      </c>
      <c r="AH137" s="3" t="s">
        <v>956</v>
      </c>
      <c r="AI137" s="8" t="s">
        <v>957</v>
      </c>
      <c r="AJ137" s="9" t="str">
        <f>HYPERLINK("https://drive.google.com/file/d/1ra9UntgXxle0dQZ0VFBdq7ajcql0ORJ8/view?usp=drivesdk","Atkare Asmita Tukaram_प्रमाणपत्र")</f>
        <v>Atkare Asmita Tukaram_प्रमाणपत्र</v>
      </c>
      <c r="AK137" s="3" t="s">
        <v>958</v>
      </c>
    </row>
    <row r="138" spans="1:37">
      <c r="A138" s="5">
        <v>44229.334288506943</v>
      </c>
      <c r="B138" s="6" t="s">
        <v>959</v>
      </c>
      <c r="C138" s="7">
        <v>22</v>
      </c>
      <c r="D138" s="6" t="s">
        <v>960</v>
      </c>
      <c r="E138" s="6" t="s">
        <v>473</v>
      </c>
      <c r="F138" s="6" t="s">
        <v>148</v>
      </c>
      <c r="G138" s="6" t="s">
        <v>149</v>
      </c>
      <c r="H138" s="6" t="s">
        <v>42</v>
      </c>
      <c r="I138" s="6">
        <v>2027</v>
      </c>
      <c r="J138" s="3" t="s">
        <v>117</v>
      </c>
      <c r="K138" s="3" t="s">
        <v>161</v>
      </c>
      <c r="L138" s="3" t="s">
        <v>45</v>
      </c>
      <c r="M138" s="3" t="s">
        <v>46</v>
      </c>
      <c r="N138" s="3" t="s">
        <v>137</v>
      </c>
      <c r="O138" s="3" t="s">
        <v>79</v>
      </c>
      <c r="P138" s="3" t="s">
        <v>141</v>
      </c>
      <c r="Q138" s="3" t="s">
        <v>81</v>
      </c>
      <c r="R138" s="3" t="s">
        <v>82</v>
      </c>
      <c r="S138" s="3" t="s">
        <v>120</v>
      </c>
      <c r="T138" s="3" t="s">
        <v>53</v>
      </c>
      <c r="U138" s="3" t="s">
        <v>138</v>
      </c>
      <c r="V138" s="3" t="s">
        <v>49</v>
      </c>
      <c r="W138" s="3" t="s">
        <v>123</v>
      </c>
      <c r="X138" s="3" t="s">
        <v>175</v>
      </c>
      <c r="Y138" s="3" t="s">
        <v>58</v>
      </c>
      <c r="Z138" s="3" t="s">
        <v>59</v>
      </c>
      <c r="AA138" s="3" t="s">
        <v>153</v>
      </c>
      <c r="AB138" s="3" t="s">
        <v>126</v>
      </c>
      <c r="AC138" s="3" t="s">
        <v>62</v>
      </c>
      <c r="AD138" s="3" t="s">
        <v>140</v>
      </c>
      <c r="AE138" s="3" t="s">
        <v>89</v>
      </c>
      <c r="AF138" s="3" t="s">
        <v>65</v>
      </c>
      <c r="AG138" s="3" t="s">
        <v>90</v>
      </c>
      <c r="AH138" s="3" t="s">
        <v>961</v>
      </c>
      <c r="AI138" s="8" t="s">
        <v>962</v>
      </c>
      <c r="AJ138" s="9" t="str">
        <f>HYPERLINK("https://drive.google.com/file/d/12bnSmf-IYArZc7-DimybXUjPV3_8xD4Q/view?usp=drivesdk","Mayuri Bhilare_प्रमाणपत्र")</f>
        <v>Mayuri Bhilare_प्रमाणपत्र</v>
      </c>
      <c r="AK138" s="3" t="s">
        <v>963</v>
      </c>
    </row>
    <row r="139" spans="1:37">
      <c r="A139" s="5">
        <v>44229.357550208333</v>
      </c>
      <c r="B139" s="6" t="s">
        <v>964</v>
      </c>
      <c r="C139" s="7">
        <v>10</v>
      </c>
      <c r="D139" s="6" t="s">
        <v>965</v>
      </c>
      <c r="E139" s="6" t="s">
        <v>966</v>
      </c>
      <c r="F139" s="6" t="s">
        <v>148</v>
      </c>
      <c r="G139" s="6" t="s">
        <v>74</v>
      </c>
      <c r="H139" s="6" t="s">
        <v>42</v>
      </c>
      <c r="I139" s="6">
        <v>2032</v>
      </c>
      <c r="J139" s="3" t="s">
        <v>43</v>
      </c>
      <c r="K139" s="3" t="s">
        <v>76</v>
      </c>
      <c r="L139" s="3" t="s">
        <v>288</v>
      </c>
      <c r="M139" s="3" t="s">
        <v>46</v>
      </c>
      <c r="N139" s="3" t="s">
        <v>119</v>
      </c>
      <c r="O139" s="3" t="s">
        <v>48</v>
      </c>
      <c r="P139" s="3" t="s">
        <v>102</v>
      </c>
      <c r="Q139" s="3" t="s">
        <v>183</v>
      </c>
      <c r="R139" s="3" t="s">
        <v>82</v>
      </c>
      <c r="S139" s="3" t="s">
        <v>52</v>
      </c>
      <c r="T139" s="3" t="s">
        <v>53</v>
      </c>
      <c r="U139" s="3" t="s">
        <v>121</v>
      </c>
      <c r="V139" s="3" t="s">
        <v>80</v>
      </c>
      <c r="W139" s="3" t="s">
        <v>56</v>
      </c>
      <c r="X139" s="3" t="s">
        <v>175</v>
      </c>
      <c r="Y139" s="3" t="s">
        <v>86</v>
      </c>
      <c r="Z139" s="3" t="s">
        <v>56</v>
      </c>
      <c r="AA139" s="3" t="s">
        <v>105</v>
      </c>
      <c r="AB139" s="3" t="s">
        <v>61</v>
      </c>
      <c r="AC139" s="3" t="s">
        <v>139</v>
      </c>
      <c r="AD139" s="3" t="s">
        <v>86</v>
      </c>
      <c r="AE139" s="3" t="s">
        <v>290</v>
      </c>
      <c r="AF139" s="3" t="s">
        <v>141</v>
      </c>
      <c r="AG139" s="3" t="s">
        <v>90</v>
      </c>
      <c r="AH139" s="3" t="s">
        <v>967</v>
      </c>
      <c r="AI139" s="8" t="s">
        <v>968</v>
      </c>
      <c r="AJ139" s="9" t="str">
        <f>HYPERLINK("https://drive.google.com/file/d/1R_vPd7Z12phgomVGMs7eRxiAhMbmteNl/view?usp=drivesdk","Jadhav Harshada sadashiv._प्रमाणपत्र")</f>
        <v>Jadhav Harshada sadashiv._प्रमाणपत्र</v>
      </c>
      <c r="AK139" s="3" t="s">
        <v>969</v>
      </c>
    </row>
    <row r="140" spans="1:37">
      <c r="A140" s="5">
        <v>44229.429278842596</v>
      </c>
      <c r="B140" s="6" t="s">
        <v>970</v>
      </c>
      <c r="C140" s="7">
        <v>26</v>
      </c>
      <c r="D140" s="6" t="s">
        <v>971</v>
      </c>
      <c r="E140" s="6" t="s">
        <v>972</v>
      </c>
      <c r="F140" s="6" t="s">
        <v>148</v>
      </c>
      <c r="G140" s="6" t="s">
        <v>74</v>
      </c>
      <c r="H140" s="6" t="s">
        <v>98</v>
      </c>
      <c r="I140" s="6">
        <v>2035</v>
      </c>
      <c r="J140" s="3" t="s">
        <v>117</v>
      </c>
      <c r="K140" s="3" t="s">
        <v>44</v>
      </c>
      <c r="L140" s="3" t="s">
        <v>45</v>
      </c>
      <c r="M140" s="3" t="s">
        <v>46</v>
      </c>
      <c r="N140" s="3" t="s">
        <v>137</v>
      </c>
      <c r="O140" s="3" t="s">
        <v>79</v>
      </c>
      <c r="P140" s="3" t="s">
        <v>141</v>
      </c>
      <c r="Q140" s="3" t="s">
        <v>81</v>
      </c>
      <c r="R140" s="3" t="s">
        <v>184</v>
      </c>
      <c r="S140" s="3" t="s">
        <v>103</v>
      </c>
      <c r="T140" s="3" t="s">
        <v>53</v>
      </c>
      <c r="U140" s="3" t="s">
        <v>138</v>
      </c>
      <c r="V140" s="3" t="s">
        <v>122</v>
      </c>
      <c r="W140" s="3" t="s">
        <v>123</v>
      </c>
      <c r="X140" s="3" t="s">
        <v>57</v>
      </c>
      <c r="Y140" s="3" t="s">
        <v>63</v>
      </c>
      <c r="Z140" s="3" t="s">
        <v>59</v>
      </c>
      <c r="AA140" s="3" t="s">
        <v>153</v>
      </c>
      <c r="AB140" s="3" t="s">
        <v>106</v>
      </c>
      <c r="AC140" s="3" t="s">
        <v>62</v>
      </c>
      <c r="AD140" s="3" t="s">
        <v>140</v>
      </c>
      <c r="AE140" s="3" t="s">
        <v>290</v>
      </c>
      <c r="AF140" s="3" t="s">
        <v>141</v>
      </c>
      <c r="AG140" s="3" t="s">
        <v>90</v>
      </c>
      <c r="AH140" s="3" t="s">
        <v>973</v>
      </c>
      <c r="AI140" s="8" t="s">
        <v>974</v>
      </c>
      <c r="AJ140" s="9" t="str">
        <f>HYPERLINK("https://drive.google.com/file/d/1D6XaajpEFJ6m98BXr4qqFdlZdrz_d9JO/view?usp=drivesdk","Prashant Shriram Pawar_प्रमाणपत्र")</f>
        <v>Prashant Shriram Pawar_प्रमाणपत्र</v>
      </c>
      <c r="AK140" s="3" t="s">
        <v>975</v>
      </c>
    </row>
    <row r="141" spans="1:37">
      <c r="A141" s="5">
        <v>44229.432168703701</v>
      </c>
      <c r="B141" s="6" t="s">
        <v>976</v>
      </c>
      <c r="C141" s="7">
        <v>26</v>
      </c>
      <c r="D141" s="6" t="s">
        <v>977</v>
      </c>
      <c r="E141" s="6" t="s">
        <v>978</v>
      </c>
      <c r="F141" s="6" t="s">
        <v>148</v>
      </c>
      <c r="G141" s="6" t="s">
        <v>207</v>
      </c>
      <c r="H141" s="6" t="s">
        <v>98</v>
      </c>
      <c r="I141" s="6">
        <v>2027</v>
      </c>
      <c r="J141" s="3" t="s">
        <v>117</v>
      </c>
      <c r="K141" s="3" t="s">
        <v>44</v>
      </c>
      <c r="L141" s="3" t="s">
        <v>45</v>
      </c>
      <c r="M141" s="3" t="s">
        <v>118</v>
      </c>
      <c r="N141" s="3" t="s">
        <v>137</v>
      </c>
      <c r="O141" s="3" t="s">
        <v>79</v>
      </c>
      <c r="P141" s="3" t="s">
        <v>102</v>
      </c>
      <c r="Q141" s="3" t="s">
        <v>183</v>
      </c>
      <c r="R141" s="3" t="s">
        <v>184</v>
      </c>
      <c r="S141" s="3" t="s">
        <v>120</v>
      </c>
      <c r="T141" s="3" t="s">
        <v>53</v>
      </c>
      <c r="U141" s="3" t="s">
        <v>104</v>
      </c>
      <c r="V141" s="3" t="s">
        <v>49</v>
      </c>
      <c r="W141" s="3" t="s">
        <v>185</v>
      </c>
      <c r="X141" s="3" t="s">
        <v>175</v>
      </c>
      <c r="Y141" s="3" t="s">
        <v>58</v>
      </c>
      <c r="Z141" s="3" t="s">
        <v>63</v>
      </c>
      <c r="AA141" s="3" t="s">
        <v>153</v>
      </c>
      <c r="AB141" s="3" t="s">
        <v>126</v>
      </c>
      <c r="AC141" s="3" t="s">
        <v>62</v>
      </c>
      <c r="AD141" s="3" t="s">
        <v>86</v>
      </c>
      <c r="AE141" s="3" t="s">
        <v>89</v>
      </c>
      <c r="AF141" s="3" t="s">
        <v>108</v>
      </c>
      <c r="AG141" s="3" t="s">
        <v>66</v>
      </c>
      <c r="AH141" s="3" t="s">
        <v>979</v>
      </c>
      <c r="AI141" s="8" t="s">
        <v>980</v>
      </c>
      <c r="AJ141" s="9" t="str">
        <f>HYPERLINK("https://drive.google.com/file/d/1k7WKce-ytxU-9a2pElLKxeicbqB29thh/view?usp=drivesdk","Vaibhav Mahendra Dagade_प्रमाणपत्र")</f>
        <v>Vaibhav Mahendra Dagade_प्रमाणपत्र</v>
      </c>
      <c r="AK141" s="3" t="s">
        <v>981</v>
      </c>
    </row>
    <row r="142" spans="1:37">
      <c r="A142" s="5">
        <v>44229.596028032407</v>
      </c>
      <c r="B142" s="6" t="s">
        <v>982</v>
      </c>
      <c r="C142" s="7">
        <v>22</v>
      </c>
      <c r="D142" s="6" t="s">
        <v>983</v>
      </c>
      <c r="E142" s="6" t="s">
        <v>984</v>
      </c>
      <c r="F142" s="6" t="s">
        <v>148</v>
      </c>
      <c r="G142" s="6" t="s">
        <v>149</v>
      </c>
      <c r="H142" s="6" t="s">
        <v>98</v>
      </c>
      <c r="I142" s="6">
        <v>2025</v>
      </c>
      <c r="J142" s="3" t="s">
        <v>117</v>
      </c>
      <c r="K142" s="3" t="s">
        <v>44</v>
      </c>
      <c r="L142" s="3" t="s">
        <v>45</v>
      </c>
      <c r="M142" s="3" t="s">
        <v>136</v>
      </c>
      <c r="N142" s="3" t="s">
        <v>137</v>
      </c>
      <c r="O142" s="3" t="s">
        <v>200</v>
      </c>
      <c r="P142" s="3" t="s">
        <v>102</v>
      </c>
      <c r="Q142" s="3" t="s">
        <v>183</v>
      </c>
      <c r="R142" s="3" t="s">
        <v>184</v>
      </c>
      <c r="S142" s="3" t="s">
        <v>152</v>
      </c>
      <c r="T142" s="3" t="s">
        <v>53</v>
      </c>
      <c r="U142" s="3" t="s">
        <v>138</v>
      </c>
      <c r="V142" s="3" t="s">
        <v>122</v>
      </c>
      <c r="W142" s="3" t="s">
        <v>84</v>
      </c>
      <c r="X142" s="3" t="s">
        <v>175</v>
      </c>
      <c r="Y142" s="3" t="s">
        <v>56</v>
      </c>
      <c r="Z142" s="3" t="s">
        <v>59</v>
      </c>
      <c r="AA142" s="3" t="s">
        <v>60</v>
      </c>
      <c r="AB142" s="3" t="s">
        <v>126</v>
      </c>
      <c r="AC142" s="3" t="s">
        <v>88</v>
      </c>
      <c r="AD142" s="3" t="s">
        <v>127</v>
      </c>
      <c r="AE142" s="3" t="s">
        <v>107</v>
      </c>
      <c r="AF142" s="3" t="s">
        <v>80</v>
      </c>
      <c r="AG142" s="3" t="s">
        <v>90</v>
      </c>
      <c r="AH142" s="3" t="s">
        <v>985</v>
      </c>
      <c r="AI142" s="8" t="s">
        <v>986</v>
      </c>
      <c r="AJ142" s="9" t="str">
        <f>HYPERLINK("https://drive.google.com/file/d/15Uh9lD-VBUQt3Gy2if8TRLE4XiRlc2ra/view?usp=drivesdk","Aniket Vishnu Khole_प्रमाणपत्र")</f>
        <v>Aniket Vishnu Khole_प्रमाणपत्र</v>
      </c>
      <c r="AK142" s="3" t="s">
        <v>987</v>
      </c>
    </row>
    <row r="143" spans="1:37">
      <c r="A143" s="5">
        <v>44229.64139715278</v>
      </c>
      <c r="B143" s="6" t="s">
        <v>988</v>
      </c>
      <c r="C143" s="7">
        <v>14</v>
      </c>
      <c r="D143" s="6" t="s">
        <v>989</v>
      </c>
      <c r="E143" s="6" t="s">
        <v>990</v>
      </c>
      <c r="F143" s="6" t="s">
        <v>148</v>
      </c>
      <c r="G143" s="6" t="s">
        <v>149</v>
      </c>
      <c r="H143" s="6" t="s">
        <v>199</v>
      </c>
      <c r="I143" s="6">
        <v>2032</v>
      </c>
      <c r="J143" s="3" t="s">
        <v>99</v>
      </c>
      <c r="K143" s="3" t="s">
        <v>100</v>
      </c>
      <c r="L143" s="3" t="s">
        <v>77</v>
      </c>
      <c r="M143" s="3" t="s">
        <v>118</v>
      </c>
      <c r="N143" s="3" t="s">
        <v>47</v>
      </c>
      <c r="O143" s="3" t="s">
        <v>200</v>
      </c>
      <c r="P143" s="3" t="s">
        <v>102</v>
      </c>
      <c r="Q143" s="3" t="s">
        <v>50</v>
      </c>
      <c r="R143" s="3" t="s">
        <v>82</v>
      </c>
      <c r="S143" s="3" t="s">
        <v>120</v>
      </c>
      <c r="T143" s="3" t="s">
        <v>53</v>
      </c>
      <c r="U143" s="3" t="s">
        <v>104</v>
      </c>
      <c r="V143" s="3" t="s">
        <v>55</v>
      </c>
      <c r="W143" s="3" t="s">
        <v>185</v>
      </c>
      <c r="X143" s="3" t="s">
        <v>175</v>
      </c>
      <c r="Y143" s="3" t="s">
        <v>56</v>
      </c>
      <c r="Z143" s="3" t="s">
        <v>59</v>
      </c>
      <c r="AA143" s="3" t="s">
        <v>153</v>
      </c>
      <c r="AB143" s="3" t="s">
        <v>106</v>
      </c>
      <c r="AC143" s="3" t="s">
        <v>139</v>
      </c>
      <c r="AD143" s="3" t="s">
        <v>63</v>
      </c>
      <c r="AE143" s="3" t="s">
        <v>64</v>
      </c>
      <c r="AF143" s="3" t="s">
        <v>108</v>
      </c>
      <c r="AG143" s="3" t="s">
        <v>90</v>
      </c>
      <c r="AH143" s="3" t="s">
        <v>991</v>
      </c>
      <c r="AI143" s="8" t="s">
        <v>992</v>
      </c>
      <c r="AJ143" s="9" t="str">
        <f>HYPERLINK("https://drive.google.com/file/d/1_2_E9ro9M7dET4zVJWfhZsDJs8WO39_P/view?usp=drivesdk","Dudhawade Harshad Balu_प्रमाणपत्र")</f>
        <v>Dudhawade Harshad Balu_प्रमाणपत्र</v>
      </c>
      <c r="AK143" s="3" t="s">
        <v>993</v>
      </c>
    </row>
    <row r="144" spans="1:37">
      <c r="A144" s="5">
        <v>44229.729445254634</v>
      </c>
      <c r="B144" s="6" t="s">
        <v>994</v>
      </c>
      <c r="C144" s="7">
        <v>34</v>
      </c>
      <c r="D144" s="6" t="s">
        <v>995</v>
      </c>
      <c r="E144" s="6" t="s">
        <v>753</v>
      </c>
      <c r="F144" s="6" t="s">
        <v>148</v>
      </c>
      <c r="G144" s="6" t="s">
        <v>74</v>
      </c>
      <c r="H144" s="6" t="s">
        <v>98</v>
      </c>
      <c r="I144" s="6">
        <v>2027</v>
      </c>
      <c r="J144" s="3" t="s">
        <v>117</v>
      </c>
      <c r="K144" s="3" t="s">
        <v>161</v>
      </c>
      <c r="L144" s="3" t="s">
        <v>45</v>
      </c>
      <c r="M144" s="3" t="s">
        <v>136</v>
      </c>
      <c r="N144" s="3" t="s">
        <v>137</v>
      </c>
      <c r="O144" s="3" t="s">
        <v>48</v>
      </c>
      <c r="P144" s="3" t="s">
        <v>141</v>
      </c>
      <c r="Q144" s="3" t="s">
        <v>81</v>
      </c>
      <c r="R144" s="3" t="s">
        <v>184</v>
      </c>
      <c r="S144" s="3" t="s">
        <v>103</v>
      </c>
      <c r="T144" s="3" t="s">
        <v>53</v>
      </c>
      <c r="U144" s="3" t="s">
        <v>54</v>
      </c>
      <c r="V144" s="3" t="s">
        <v>55</v>
      </c>
      <c r="W144" s="3" t="s">
        <v>123</v>
      </c>
      <c r="X144" s="3" t="s">
        <v>124</v>
      </c>
      <c r="Y144" s="3" t="s">
        <v>63</v>
      </c>
      <c r="Z144" s="3" t="s">
        <v>63</v>
      </c>
      <c r="AA144" s="3" t="s">
        <v>153</v>
      </c>
      <c r="AB144" s="3" t="s">
        <v>126</v>
      </c>
      <c r="AC144" s="3" t="s">
        <v>62</v>
      </c>
      <c r="AD144" s="3" t="s">
        <v>86</v>
      </c>
      <c r="AE144" s="3" t="s">
        <v>290</v>
      </c>
      <c r="AF144" s="3" t="s">
        <v>65</v>
      </c>
      <c r="AG144" s="3" t="s">
        <v>90</v>
      </c>
      <c r="AH144" s="3" t="s">
        <v>996</v>
      </c>
      <c r="AI144" s="8" t="s">
        <v>997</v>
      </c>
      <c r="AJ144" s="9" t="str">
        <f>HYPERLINK("https://drive.google.com/file/d/1awu1zJkiQVJ0qfTHbAvBk7AN7w4NCn3T/view?usp=drivesdk","Amruta Bhausaheb Jare_प्रमाणपत्र")</f>
        <v>Amruta Bhausaheb Jare_प्रमाणपत्र</v>
      </c>
      <c r="AK144" s="3" t="s">
        <v>998</v>
      </c>
    </row>
    <row r="145" spans="1:37">
      <c r="A145" s="5">
        <v>44229.751759953702</v>
      </c>
      <c r="B145" s="6" t="s">
        <v>999</v>
      </c>
      <c r="C145" s="7">
        <v>26</v>
      </c>
      <c r="D145" s="6" t="s">
        <v>1000</v>
      </c>
      <c r="E145" s="6" t="s">
        <v>1001</v>
      </c>
      <c r="F145" s="6" t="s">
        <v>148</v>
      </c>
      <c r="G145" s="6" t="s">
        <v>74</v>
      </c>
      <c r="H145" s="6" t="s">
        <v>199</v>
      </c>
      <c r="I145" s="6">
        <v>2025</v>
      </c>
      <c r="J145" s="3" t="s">
        <v>117</v>
      </c>
      <c r="K145" s="3" t="s">
        <v>161</v>
      </c>
      <c r="L145" s="3" t="s">
        <v>45</v>
      </c>
      <c r="M145" s="3" t="s">
        <v>46</v>
      </c>
      <c r="N145" s="3" t="s">
        <v>101</v>
      </c>
      <c r="O145" s="3" t="s">
        <v>79</v>
      </c>
      <c r="P145" s="3" t="s">
        <v>80</v>
      </c>
      <c r="Q145" s="3" t="s">
        <v>81</v>
      </c>
      <c r="R145" s="3" t="s">
        <v>82</v>
      </c>
      <c r="S145" s="3" t="s">
        <v>152</v>
      </c>
      <c r="T145" s="3" t="s">
        <v>53</v>
      </c>
      <c r="U145" s="3" t="s">
        <v>121</v>
      </c>
      <c r="V145" s="3" t="s">
        <v>80</v>
      </c>
      <c r="W145" s="3" t="s">
        <v>123</v>
      </c>
      <c r="X145" s="3" t="s">
        <v>124</v>
      </c>
      <c r="Y145" s="3" t="s">
        <v>56</v>
      </c>
      <c r="Z145" s="3" t="s">
        <v>56</v>
      </c>
      <c r="AA145" s="3" t="s">
        <v>105</v>
      </c>
      <c r="AB145" s="3" t="s">
        <v>126</v>
      </c>
      <c r="AC145" s="3" t="s">
        <v>62</v>
      </c>
      <c r="AD145" s="3" t="s">
        <v>86</v>
      </c>
      <c r="AE145" s="3" t="s">
        <v>89</v>
      </c>
      <c r="AF145" s="3" t="s">
        <v>141</v>
      </c>
      <c r="AG145" s="3" t="s">
        <v>90</v>
      </c>
      <c r="AH145" s="3" t="s">
        <v>1002</v>
      </c>
      <c r="AI145" s="8" t="s">
        <v>1003</v>
      </c>
      <c r="AJ145" s="9" t="str">
        <f>HYPERLINK("https://drive.google.com/file/d/1m8uCCD9LqQTxll2qVkKH-FQcc7TINvHn/view?usp=drivesdk","Sharayu Bhalchandra Ghodke_प्रमाणपत्र")</f>
        <v>Sharayu Bhalchandra Ghodke_प्रमाणपत्र</v>
      </c>
      <c r="AK145" s="3" t="s">
        <v>1004</v>
      </c>
    </row>
    <row r="146" spans="1:37">
      <c r="A146" s="5">
        <v>44229.759125960649</v>
      </c>
      <c r="B146" s="6" t="s">
        <v>1005</v>
      </c>
      <c r="C146" s="7">
        <v>14</v>
      </c>
      <c r="D146" s="6" t="s">
        <v>1006</v>
      </c>
      <c r="E146" s="6" t="s">
        <v>1007</v>
      </c>
      <c r="F146" s="6" t="s">
        <v>116</v>
      </c>
      <c r="G146" s="6" t="s">
        <v>149</v>
      </c>
      <c r="H146" s="6" t="s">
        <v>42</v>
      </c>
      <c r="I146" s="6">
        <v>2035</v>
      </c>
      <c r="J146" s="3" t="s">
        <v>43</v>
      </c>
      <c r="K146" s="3" t="s">
        <v>100</v>
      </c>
      <c r="L146" s="3" t="s">
        <v>45</v>
      </c>
      <c r="M146" s="3" t="s">
        <v>46</v>
      </c>
      <c r="N146" s="3" t="s">
        <v>101</v>
      </c>
      <c r="O146" s="3" t="s">
        <v>200</v>
      </c>
      <c r="P146" s="3" t="s">
        <v>141</v>
      </c>
      <c r="Q146" s="3" t="s">
        <v>50</v>
      </c>
      <c r="R146" s="3" t="s">
        <v>82</v>
      </c>
      <c r="S146" s="3" t="s">
        <v>52</v>
      </c>
      <c r="T146" s="3" t="s">
        <v>53</v>
      </c>
      <c r="U146" s="3" t="s">
        <v>104</v>
      </c>
      <c r="V146" s="3" t="s">
        <v>49</v>
      </c>
      <c r="W146" s="3" t="s">
        <v>123</v>
      </c>
      <c r="X146" s="3" t="s">
        <v>124</v>
      </c>
      <c r="Y146" s="3" t="s">
        <v>56</v>
      </c>
      <c r="Z146" s="3" t="s">
        <v>59</v>
      </c>
      <c r="AA146" s="3" t="s">
        <v>60</v>
      </c>
      <c r="AB146" s="3" t="s">
        <v>106</v>
      </c>
      <c r="AC146" s="3" t="s">
        <v>154</v>
      </c>
      <c r="AD146" s="3" t="s">
        <v>86</v>
      </c>
      <c r="AE146" s="3" t="s">
        <v>89</v>
      </c>
      <c r="AF146" s="3" t="s">
        <v>108</v>
      </c>
      <c r="AG146" s="3" t="s">
        <v>370</v>
      </c>
      <c r="AH146" s="3" t="s">
        <v>1008</v>
      </c>
      <c r="AI146" s="8" t="s">
        <v>1009</v>
      </c>
      <c r="AJ146" s="9" t="str">
        <f>HYPERLINK("https://drive.google.com/file/d/1t91qaeQi3MUXBYJrm0ZVsLlEGCWoWCo0/view?usp=drivesdk","Abhijeet Bhausaheb Dambhe_प्रमाणपत्र")</f>
        <v>Abhijeet Bhausaheb Dambhe_प्रमाणपत्र</v>
      </c>
      <c r="AK146" s="3" t="s">
        <v>1010</v>
      </c>
    </row>
    <row r="147" spans="1:37">
      <c r="A147" s="5">
        <v>44229.776721030095</v>
      </c>
      <c r="B147" s="6" t="s">
        <v>1011</v>
      </c>
      <c r="C147" s="7">
        <v>10</v>
      </c>
      <c r="D147" s="6" t="s">
        <v>1012</v>
      </c>
      <c r="E147" s="6" t="s">
        <v>1013</v>
      </c>
      <c r="F147" s="6" t="s">
        <v>116</v>
      </c>
      <c r="G147" s="6" t="s">
        <v>149</v>
      </c>
      <c r="H147" s="6" t="s">
        <v>42</v>
      </c>
      <c r="I147" s="6">
        <v>2035</v>
      </c>
      <c r="J147" s="3" t="s">
        <v>75</v>
      </c>
      <c r="K147" s="3" t="s">
        <v>100</v>
      </c>
      <c r="L147" s="3" t="s">
        <v>77</v>
      </c>
      <c r="M147" s="3" t="s">
        <v>46</v>
      </c>
      <c r="N147" s="3" t="s">
        <v>101</v>
      </c>
      <c r="O147" s="3" t="s">
        <v>200</v>
      </c>
      <c r="P147" s="3" t="s">
        <v>49</v>
      </c>
      <c r="Q147" s="3" t="s">
        <v>50</v>
      </c>
      <c r="R147" s="3" t="s">
        <v>51</v>
      </c>
      <c r="S147" s="3" t="s">
        <v>52</v>
      </c>
      <c r="T147" s="3" t="s">
        <v>53</v>
      </c>
      <c r="U147" s="3" t="s">
        <v>138</v>
      </c>
      <c r="V147" s="3" t="s">
        <v>49</v>
      </c>
      <c r="W147" s="3" t="s">
        <v>123</v>
      </c>
      <c r="X147" s="3" t="s">
        <v>57</v>
      </c>
      <c r="Y147" s="3" t="s">
        <v>63</v>
      </c>
      <c r="Z147" s="3" t="s">
        <v>59</v>
      </c>
      <c r="AA147" s="3" t="s">
        <v>125</v>
      </c>
      <c r="AB147" s="3" t="s">
        <v>61</v>
      </c>
      <c r="AC147" s="3" t="s">
        <v>62</v>
      </c>
      <c r="AD147" s="3" t="s">
        <v>86</v>
      </c>
      <c r="AE147" s="3" t="s">
        <v>290</v>
      </c>
      <c r="AF147" s="3" t="s">
        <v>108</v>
      </c>
      <c r="AG147" s="3" t="s">
        <v>548</v>
      </c>
      <c r="AH147" s="3" t="s">
        <v>1014</v>
      </c>
      <c r="AI147" s="8" t="s">
        <v>1015</v>
      </c>
      <c r="AJ147" s="9" t="str">
        <f>HYPERLINK("https://drive.google.com/file/d/1oN-7bwRg0x1hkybvwwBM6MBEBrp1lISz/view?usp=drivesdk","Asaram Harishchandra Pawar _प्रमाणपत्र")</f>
        <v>Asaram Harishchandra Pawar _प्रमाणपत्र</v>
      </c>
      <c r="AK147" s="3" t="s">
        <v>1016</v>
      </c>
    </row>
    <row r="148" spans="1:37">
      <c r="A148" s="5">
        <v>44229.839606909722</v>
      </c>
      <c r="B148" s="6" t="s">
        <v>1017</v>
      </c>
      <c r="C148" s="7">
        <v>18</v>
      </c>
      <c r="D148" s="6" t="s">
        <v>1018</v>
      </c>
      <c r="E148" s="6" t="s">
        <v>1019</v>
      </c>
      <c r="F148" s="6" t="s">
        <v>1020</v>
      </c>
      <c r="G148" s="6" t="s">
        <v>149</v>
      </c>
      <c r="H148" s="6" t="s">
        <v>98</v>
      </c>
      <c r="I148" s="6">
        <v>2032</v>
      </c>
      <c r="J148" s="3" t="s">
        <v>117</v>
      </c>
      <c r="K148" s="3" t="s">
        <v>161</v>
      </c>
      <c r="L148" s="3" t="s">
        <v>77</v>
      </c>
      <c r="M148" s="3" t="s">
        <v>46</v>
      </c>
      <c r="N148" s="3" t="s">
        <v>119</v>
      </c>
      <c r="O148" s="3" t="s">
        <v>79</v>
      </c>
      <c r="P148" s="3" t="s">
        <v>141</v>
      </c>
      <c r="Q148" s="3" t="s">
        <v>59</v>
      </c>
      <c r="R148" s="3" t="s">
        <v>51</v>
      </c>
      <c r="S148" s="3" t="s">
        <v>103</v>
      </c>
      <c r="T148" s="3" t="s">
        <v>53</v>
      </c>
      <c r="U148" s="3" t="s">
        <v>54</v>
      </c>
      <c r="V148" s="3" t="s">
        <v>80</v>
      </c>
      <c r="W148" s="3" t="s">
        <v>56</v>
      </c>
      <c r="X148" s="3" t="s">
        <v>175</v>
      </c>
      <c r="Y148" s="3" t="s">
        <v>58</v>
      </c>
      <c r="Z148" s="3" t="s">
        <v>59</v>
      </c>
      <c r="AA148" s="3" t="s">
        <v>105</v>
      </c>
      <c r="AB148" s="3" t="s">
        <v>126</v>
      </c>
      <c r="AC148" s="3" t="s">
        <v>154</v>
      </c>
      <c r="AD148" s="3" t="s">
        <v>140</v>
      </c>
      <c r="AE148" s="3" t="s">
        <v>89</v>
      </c>
      <c r="AF148" s="3" t="s">
        <v>65</v>
      </c>
      <c r="AG148" s="3" t="s">
        <v>66</v>
      </c>
      <c r="AH148" s="3" t="s">
        <v>1021</v>
      </c>
      <c r="AI148" s="8" t="s">
        <v>1022</v>
      </c>
      <c r="AJ148" s="9" t="str">
        <f>HYPERLINK("https://drive.google.com/file/d/1eCN5HfPVKixhHFw1XfESZ8_GwBBeSC1j/view?usp=drivesdk","M_प्रमाणपत्र")</f>
        <v>M_प्रमाणपत्र</v>
      </c>
      <c r="AK148" s="3" t="s">
        <v>1023</v>
      </c>
    </row>
    <row r="149" spans="1:37">
      <c r="A149" s="5">
        <v>44229.853874768523</v>
      </c>
      <c r="B149" s="6" t="s">
        <v>1024</v>
      </c>
      <c r="C149" s="7">
        <v>18</v>
      </c>
      <c r="D149" s="6" t="s">
        <v>1025</v>
      </c>
      <c r="E149" s="6" t="s">
        <v>473</v>
      </c>
      <c r="F149" s="6" t="s">
        <v>148</v>
      </c>
      <c r="G149" s="6" t="s">
        <v>149</v>
      </c>
      <c r="H149" s="6" t="s">
        <v>42</v>
      </c>
      <c r="I149" s="6">
        <v>2032</v>
      </c>
      <c r="J149" s="3" t="s">
        <v>117</v>
      </c>
      <c r="K149" s="3" t="s">
        <v>44</v>
      </c>
      <c r="L149" s="3" t="s">
        <v>151</v>
      </c>
      <c r="M149" s="3" t="s">
        <v>46</v>
      </c>
      <c r="N149" s="3" t="s">
        <v>119</v>
      </c>
      <c r="O149" s="3" t="s">
        <v>79</v>
      </c>
      <c r="P149" s="3" t="s">
        <v>80</v>
      </c>
      <c r="Q149" s="3" t="s">
        <v>59</v>
      </c>
      <c r="R149" s="3" t="s">
        <v>214</v>
      </c>
      <c r="S149" s="3" t="s">
        <v>103</v>
      </c>
      <c r="T149" s="3" t="s">
        <v>53</v>
      </c>
      <c r="U149" s="3" t="s">
        <v>54</v>
      </c>
      <c r="V149" s="3" t="s">
        <v>122</v>
      </c>
      <c r="W149" s="3" t="s">
        <v>123</v>
      </c>
      <c r="X149" s="3" t="s">
        <v>57</v>
      </c>
      <c r="Y149" s="3" t="s">
        <v>56</v>
      </c>
      <c r="Z149" s="3" t="s">
        <v>63</v>
      </c>
      <c r="AA149" s="3" t="s">
        <v>60</v>
      </c>
      <c r="AB149" s="3" t="s">
        <v>61</v>
      </c>
      <c r="AC149" s="3" t="s">
        <v>154</v>
      </c>
      <c r="AD149" s="3" t="s">
        <v>63</v>
      </c>
      <c r="AE149" s="3" t="s">
        <v>290</v>
      </c>
      <c r="AF149" s="3" t="s">
        <v>141</v>
      </c>
      <c r="AG149" s="3" t="s">
        <v>548</v>
      </c>
      <c r="AH149" s="3" t="s">
        <v>1026</v>
      </c>
      <c r="AI149" s="8" t="s">
        <v>1027</v>
      </c>
      <c r="AJ149" s="9" t="str">
        <f>HYPERLINK("https://drive.google.com/file/d/1bKSGsoyVSNPTJDjtn68lXgcAU1v4NKSw/view?usp=drivesdk","Amol ashok jare_प्रमाणपत्र")</f>
        <v>Amol ashok jare_प्रमाणपत्र</v>
      </c>
      <c r="AK149" s="3" t="s">
        <v>1028</v>
      </c>
    </row>
    <row r="150" spans="1:37">
      <c r="A150" s="5">
        <v>44229.854416064816</v>
      </c>
      <c r="B150" s="6" t="s">
        <v>1029</v>
      </c>
      <c r="C150" s="7">
        <v>12</v>
      </c>
      <c r="D150" s="6" t="s">
        <v>1030</v>
      </c>
      <c r="E150" s="6" t="s">
        <v>657</v>
      </c>
      <c r="F150" s="6" t="s">
        <v>148</v>
      </c>
      <c r="G150" s="6" t="s">
        <v>149</v>
      </c>
      <c r="H150" s="6" t="s">
        <v>42</v>
      </c>
      <c r="I150" s="6">
        <v>2035</v>
      </c>
      <c r="J150" s="3" t="s">
        <v>99</v>
      </c>
      <c r="K150" s="3" t="s">
        <v>161</v>
      </c>
      <c r="L150" s="3" t="s">
        <v>45</v>
      </c>
      <c r="M150" s="3" t="s">
        <v>78</v>
      </c>
      <c r="N150" s="3" t="s">
        <v>119</v>
      </c>
      <c r="O150" s="3" t="s">
        <v>200</v>
      </c>
      <c r="P150" s="3" t="s">
        <v>49</v>
      </c>
      <c r="Q150" s="3" t="s">
        <v>50</v>
      </c>
      <c r="R150" s="3" t="s">
        <v>214</v>
      </c>
      <c r="S150" s="3" t="s">
        <v>52</v>
      </c>
      <c r="T150" s="3" t="s">
        <v>83</v>
      </c>
      <c r="U150" s="3" t="s">
        <v>104</v>
      </c>
      <c r="V150" s="3" t="s">
        <v>55</v>
      </c>
      <c r="W150" s="3" t="s">
        <v>123</v>
      </c>
      <c r="X150" s="3" t="s">
        <v>124</v>
      </c>
      <c r="Y150" s="3" t="s">
        <v>86</v>
      </c>
      <c r="Z150" s="3" t="s">
        <v>63</v>
      </c>
      <c r="AA150" s="3" t="s">
        <v>60</v>
      </c>
      <c r="AB150" s="3" t="s">
        <v>61</v>
      </c>
      <c r="AC150" s="3" t="s">
        <v>62</v>
      </c>
      <c r="AD150" s="3" t="s">
        <v>63</v>
      </c>
      <c r="AE150" s="3" t="s">
        <v>89</v>
      </c>
      <c r="AF150" s="3" t="s">
        <v>108</v>
      </c>
      <c r="AG150" s="3" t="s">
        <v>109</v>
      </c>
      <c r="AH150" s="3" t="s">
        <v>1031</v>
      </c>
      <c r="AI150" s="8" t="s">
        <v>1032</v>
      </c>
      <c r="AJ150" s="9" t="str">
        <f>HYPERLINK("https://drive.google.com/file/d/1lhamCi2F3vY57FEY5Ts6QaQ2O3Oi47Ov/view?usp=drivesdk","Abhijeet hanumant bhilare_प्रमाणपत्र")</f>
        <v>Abhijeet hanumant bhilare_प्रमाणपत्र</v>
      </c>
      <c r="AK150" s="3" t="s">
        <v>1033</v>
      </c>
    </row>
    <row r="151" spans="1:37">
      <c r="A151" s="5">
        <v>44229.867589004629</v>
      </c>
      <c r="B151" s="6" t="s">
        <v>1034</v>
      </c>
      <c r="C151" s="7">
        <v>16</v>
      </c>
      <c r="D151" s="6" t="s">
        <v>1035</v>
      </c>
      <c r="E151" s="6" t="s">
        <v>1036</v>
      </c>
      <c r="F151" s="6" t="s">
        <v>1037</v>
      </c>
      <c r="G151" s="6" t="s">
        <v>149</v>
      </c>
      <c r="H151" s="6" t="s">
        <v>42</v>
      </c>
      <c r="I151" s="6">
        <v>2025</v>
      </c>
      <c r="J151" s="3" t="s">
        <v>117</v>
      </c>
      <c r="K151" s="3" t="s">
        <v>161</v>
      </c>
      <c r="L151" s="3" t="s">
        <v>77</v>
      </c>
      <c r="M151" s="3" t="s">
        <v>118</v>
      </c>
      <c r="N151" s="3" t="s">
        <v>137</v>
      </c>
      <c r="O151" s="3" t="s">
        <v>79</v>
      </c>
      <c r="P151" s="3" t="s">
        <v>141</v>
      </c>
      <c r="Q151" s="3" t="s">
        <v>183</v>
      </c>
      <c r="R151" s="3" t="s">
        <v>82</v>
      </c>
      <c r="S151" s="3" t="s">
        <v>120</v>
      </c>
      <c r="T151" s="3" t="s">
        <v>53</v>
      </c>
      <c r="U151" s="3" t="s">
        <v>54</v>
      </c>
      <c r="V151" s="3" t="s">
        <v>55</v>
      </c>
      <c r="W151" s="3" t="s">
        <v>185</v>
      </c>
      <c r="X151" s="3" t="s">
        <v>85</v>
      </c>
      <c r="Y151" s="3" t="s">
        <v>86</v>
      </c>
      <c r="Z151" s="3" t="s">
        <v>58</v>
      </c>
      <c r="AA151" s="3" t="s">
        <v>60</v>
      </c>
      <c r="AB151" s="3" t="s">
        <v>61</v>
      </c>
      <c r="AC151" s="3" t="s">
        <v>88</v>
      </c>
      <c r="AD151" s="3" t="s">
        <v>63</v>
      </c>
      <c r="AE151" s="3" t="s">
        <v>64</v>
      </c>
      <c r="AF151" s="3" t="s">
        <v>108</v>
      </c>
      <c r="AG151" s="3" t="s">
        <v>90</v>
      </c>
      <c r="AH151" s="3" t="s">
        <v>1038</v>
      </c>
      <c r="AI151" s="8" t="s">
        <v>1039</v>
      </c>
      <c r="AJ151" s="9" t="str">
        <f>HYPERLINK("https://drive.google.com/file/d/1VFLVunQEdq89L3ok3z-Qjte4dbdUKOy1/view?usp=drivesdk","Vaishnavi Adinath panhlkar _प्रमाणपत्र")</f>
        <v>Vaishnavi Adinath panhlkar _प्रमाणपत्र</v>
      </c>
      <c r="AK151" s="3" t="s">
        <v>1040</v>
      </c>
    </row>
    <row r="152" spans="1:37">
      <c r="A152" s="5">
        <v>44229.87905732639</v>
      </c>
      <c r="B152" s="6" t="s">
        <v>1041</v>
      </c>
      <c r="C152" s="7">
        <v>16</v>
      </c>
      <c r="D152" s="6" t="s">
        <v>1042</v>
      </c>
      <c r="E152" s="6" t="s">
        <v>1043</v>
      </c>
      <c r="F152" s="6" t="s">
        <v>116</v>
      </c>
      <c r="G152" s="6" t="s">
        <v>149</v>
      </c>
      <c r="H152" s="6" t="s">
        <v>150</v>
      </c>
      <c r="I152" s="6">
        <v>2032</v>
      </c>
      <c r="J152" s="3" t="s">
        <v>117</v>
      </c>
      <c r="K152" s="3" t="s">
        <v>161</v>
      </c>
      <c r="L152" s="3" t="s">
        <v>151</v>
      </c>
      <c r="M152" s="3" t="s">
        <v>46</v>
      </c>
      <c r="N152" s="3" t="s">
        <v>137</v>
      </c>
      <c r="O152" s="3" t="s">
        <v>79</v>
      </c>
      <c r="P152" s="3" t="s">
        <v>102</v>
      </c>
      <c r="Q152" s="3" t="s">
        <v>50</v>
      </c>
      <c r="R152" s="3" t="s">
        <v>82</v>
      </c>
      <c r="S152" s="3" t="s">
        <v>152</v>
      </c>
      <c r="T152" s="3" t="s">
        <v>53</v>
      </c>
      <c r="U152" s="3" t="s">
        <v>104</v>
      </c>
      <c r="V152" s="3" t="s">
        <v>80</v>
      </c>
      <c r="W152" s="3" t="s">
        <v>56</v>
      </c>
      <c r="X152" s="3" t="s">
        <v>124</v>
      </c>
      <c r="Y152" s="3" t="s">
        <v>58</v>
      </c>
      <c r="Z152" s="3" t="s">
        <v>58</v>
      </c>
      <c r="AA152" s="3" t="s">
        <v>60</v>
      </c>
      <c r="AB152" s="3" t="s">
        <v>106</v>
      </c>
      <c r="AC152" s="3" t="s">
        <v>88</v>
      </c>
      <c r="AD152" s="3" t="s">
        <v>127</v>
      </c>
      <c r="AE152" s="3" t="s">
        <v>107</v>
      </c>
      <c r="AF152" s="3" t="s">
        <v>80</v>
      </c>
      <c r="AG152" s="3" t="s">
        <v>66</v>
      </c>
      <c r="AH152" s="3" t="s">
        <v>1044</v>
      </c>
      <c r="AI152" s="8" t="s">
        <v>1045</v>
      </c>
      <c r="AJ152" s="9" t="str">
        <f>HYPERLINK("https://drive.google.com/file/d/1Gu0NjeEBPoUJ7C9_z94A8DUralal8vNd/view?usp=drivesdk","अथर्व बाबासाहेब पवार_प्रमाणपत्र")</f>
        <v>अथर्व बाबासाहेब पवार_प्रमाणपत्र</v>
      </c>
      <c r="AK152" s="3" t="s">
        <v>1046</v>
      </c>
    </row>
    <row r="153" spans="1:37">
      <c r="A153" s="5">
        <v>44230.160138634259</v>
      </c>
      <c r="B153" s="6" t="s">
        <v>1047</v>
      </c>
      <c r="C153" s="7">
        <v>14</v>
      </c>
      <c r="D153" s="6" t="s">
        <v>1048</v>
      </c>
      <c r="E153" s="6" t="s">
        <v>753</v>
      </c>
      <c r="F153" s="6" t="s">
        <v>148</v>
      </c>
      <c r="G153" s="6" t="s">
        <v>149</v>
      </c>
      <c r="H153" s="6" t="s">
        <v>42</v>
      </c>
      <c r="I153" s="6">
        <v>2035</v>
      </c>
      <c r="J153" s="3" t="s">
        <v>43</v>
      </c>
      <c r="K153" s="3" t="s">
        <v>44</v>
      </c>
      <c r="L153" s="3" t="s">
        <v>45</v>
      </c>
      <c r="M153" s="3" t="s">
        <v>46</v>
      </c>
      <c r="N153" s="3" t="s">
        <v>101</v>
      </c>
      <c r="O153" s="3" t="s">
        <v>200</v>
      </c>
      <c r="P153" s="3" t="s">
        <v>102</v>
      </c>
      <c r="Q153" s="3" t="s">
        <v>81</v>
      </c>
      <c r="R153" s="3" t="s">
        <v>214</v>
      </c>
      <c r="S153" s="3" t="s">
        <v>120</v>
      </c>
      <c r="T153" s="3" t="s">
        <v>53</v>
      </c>
      <c r="U153" s="3" t="s">
        <v>138</v>
      </c>
      <c r="V153" s="3" t="s">
        <v>49</v>
      </c>
      <c r="W153" s="3" t="s">
        <v>123</v>
      </c>
      <c r="X153" s="3" t="s">
        <v>175</v>
      </c>
      <c r="Y153" s="3" t="s">
        <v>86</v>
      </c>
      <c r="Z153" s="3" t="s">
        <v>58</v>
      </c>
      <c r="AA153" s="3" t="s">
        <v>153</v>
      </c>
      <c r="AB153" s="3" t="s">
        <v>61</v>
      </c>
      <c r="AC153" s="3" t="s">
        <v>139</v>
      </c>
      <c r="AD153" s="3" t="s">
        <v>127</v>
      </c>
      <c r="AE153" s="3" t="s">
        <v>89</v>
      </c>
      <c r="AF153" s="3" t="s">
        <v>108</v>
      </c>
      <c r="AG153" s="3" t="s">
        <v>90</v>
      </c>
      <c r="AH153" s="3" t="s">
        <v>1049</v>
      </c>
      <c r="AI153" s="8" t="s">
        <v>1050</v>
      </c>
      <c r="AJ153" s="9" t="str">
        <f>HYPERLINK("https://drive.google.com/file/d/1NsywDgZFlC3u_eAiITwRo1g-i5gd6O5i/view?usp=drivesdk","Sarthak Dipak sangale_प्रमाणपत्र")</f>
        <v>Sarthak Dipak sangale_प्रमाणपत्र</v>
      </c>
      <c r="AK153" s="3" t="s">
        <v>1051</v>
      </c>
    </row>
    <row r="154" spans="1:37">
      <c r="A154" s="5">
        <v>44230.53639523148</v>
      </c>
      <c r="B154" s="6" t="s">
        <v>1052</v>
      </c>
      <c r="C154" s="7">
        <v>4</v>
      </c>
      <c r="D154" s="6" t="s">
        <v>1053</v>
      </c>
      <c r="E154" s="6" t="s">
        <v>1054</v>
      </c>
      <c r="F154" s="6" t="s">
        <v>349</v>
      </c>
      <c r="G154" s="6" t="s">
        <v>74</v>
      </c>
      <c r="H154" s="6" t="s">
        <v>150</v>
      </c>
      <c r="I154" s="6">
        <v>2035</v>
      </c>
      <c r="J154" s="3" t="s">
        <v>75</v>
      </c>
      <c r="K154" s="3" t="s">
        <v>76</v>
      </c>
      <c r="L154" s="3" t="s">
        <v>151</v>
      </c>
      <c r="M154" s="3" t="s">
        <v>78</v>
      </c>
      <c r="N154" s="3" t="s">
        <v>47</v>
      </c>
      <c r="O154" s="3" t="s">
        <v>48</v>
      </c>
      <c r="P154" s="3" t="s">
        <v>80</v>
      </c>
      <c r="Q154" s="3" t="s">
        <v>81</v>
      </c>
      <c r="R154" s="3" t="s">
        <v>82</v>
      </c>
      <c r="S154" s="3" t="s">
        <v>120</v>
      </c>
      <c r="T154" s="3" t="s">
        <v>83</v>
      </c>
      <c r="U154" s="3" t="s">
        <v>138</v>
      </c>
      <c r="V154" s="3" t="s">
        <v>80</v>
      </c>
      <c r="W154" s="3" t="s">
        <v>84</v>
      </c>
      <c r="X154" s="3" t="s">
        <v>85</v>
      </c>
      <c r="Y154" s="3" t="s">
        <v>63</v>
      </c>
      <c r="Z154" s="3" t="s">
        <v>56</v>
      </c>
      <c r="AA154" s="3" t="s">
        <v>60</v>
      </c>
      <c r="AB154" s="3" t="s">
        <v>87</v>
      </c>
      <c r="AC154" s="3" t="s">
        <v>88</v>
      </c>
      <c r="AD154" s="3" t="s">
        <v>140</v>
      </c>
      <c r="AE154" s="3" t="s">
        <v>290</v>
      </c>
      <c r="AF154" s="3" t="s">
        <v>80</v>
      </c>
      <c r="AG154" s="3" t="s">
        <v>90</v>
      </c>
      <c r="AH154" s="3" t="s">
        <v>1055</v>
      </c>
      <c r="AI154" s="8" t="s">
        <v>1056</v>
      </c>
      <c r="AJ154" s="9" t="str">
        <f>HYPERLINK("https://drive.google.com/file/d/17Z6r0C0cssCRSRMJGz8l2vsQ3ZMN1_SK/view?usp=drivesdk","माऊली पवार _प्रमाणपत्र")</f>
        <v>माऊली पवार _प्रमाणपत्र</v>
      </c>
      <c r="AK154" s="3" t="s">
        <v>1057</v>
      </c>
    </row>
    <row r="155" spans="1:37">
      <c r="A155" s="5">
        <v>44230.730227719905</v>
      </c>
      <c r="B155" s="6" t="s">
        <v>1058</v>
      </c>
      <c r="C155" s="7">
        <v>16</v>
      </c>
      <c r="D155" s="6" t="s">
        <v>1059</v>
      </c>
      <c r="E155" s="6" t="s">
        <v>1007</v>
      </c>
      <c r="F155" s="6" t="s">
        <v>148</v>
      </c>
      <c r="G155" s="6" t="s">
        <v>149</v>
      </c>
      <c r="H155" s="6" t="s">
        <v>42</v>
      </c>
      <c r="I155" s="6">
        <v>2027</v>
      </c>
      <c r="J155" s="3" t="s">
        <v>117</v>
      </c>
      <c r="K155" s="3" t="s">
        <v>44</v>
      </c>
      <c r="L155" s="3" t="s">
        <v>45</v>
      </c>
      <c r="M155" s="3" t="s">
        <v>118</v>
      </c>
      <c r="N155" s="3" t="s">
        <v>47</v>
      </c>
      <c r="O155" s="3" t="s">
        <v>200</v>
      </c>
      <c r="P155" s="3" t="s">
        <v>49</v>
      </c>
      <c r="Q155" s="3" t="s">
        <v>81</v>
      </c>
      <c r="R155" s="3" t="s">
        <v>82</v>
      </c>
      <c r="S155" s="3" t="s">
        <v>120</v>
      </c>
      <c r="T155" s="3" t="s">
        <v>53</v>
      </c>
      <c r="U155" s="3" t="s">
        <v>138</v>
      </c>
      <c r="V155" s="3" t="s">
        <v>49</v>
      </c>
      <c r="W155" s="3" t="s">
        <v>123</v>
      </c>
      <c r="X155" s="3" t="s">
        <v>124</v>
      </c>
      <c r="Y155" s="3" t="s">
        <v>63</v>
      </c>
      <c r="Z155" s="3" t="s">
        <v>59</v>
      </c>
      <c r="AA155" s="3" t="s">
        <v>153</v>
      </c>
      <c r="AB155" s="3" t="s">
        <v>106</v>
      </c>
      <c r="AC155" s="3" t="s">
        <v>88</v>
      </c>
      <c r="AD155" s="3" t="s">
        <v>63</v>
      </c>
      <c r="AE155" s="3" t="s">
        <v>64</v>
      </c>
      <c r="AF155" s="3" t="s">
        <v>141</v>
      </c>
      <c r="AG155" s="3" t="s">
        <v>90</v>
      </c>
      <c r="AH155" s="3" t="s">
        <v>1060</v>
      </c>
      <c r="AI155" s="8" t="s">
        <v>1061</v>
      </c>
      <c r="AJ155" s="9" t="str">
        <f>HYPERLINK("https://drive.google.com/file/d/1wdwnUHNYRhXKU52sUNwEbatQ3qb6WYfF/view?usp=drivesdk","Shravani Satish kale_प्रमाणपत्र")</f>
        <v>Shravani Satish kale_प्रमाणपत्र</v>
      </c>
      <c r="AK155" s="3" t="s">
        <v>1062</v>
      </c>
    </row>
    <row r="156" spans="1:37">
      <c r="A156" s="5">
        <v>44230.74165679398</v>
      </c>
      <c r="B156" s="6" t="s">
        <v>1063</v>
      </c>
      <c r="C156" s="7">
        <v>38</v>
      </c>
      <c r="D156" s="6" t="s">
        <v>1064</v>
      </c>
      <c r="E156" s="6" t="s">
        <v>1065</v>
      </c>
      <c r="F156" s="6" t="s">
        <v>148</v>
      </c>
      <c r="G156" s="6" t="s">
        <v>403</v>
      </c>
      <c r="H156" s="6" t="s">
        <v>199</v>
      </c>
      <c r="I156" s="6">
        <v>2035</v>
      </c>
      <c r="J156" s="3" t="s">
        <v>117</v>
      </c>
      <c r="K156" s="3" t="s">
        <v>161</v>
      </c>
      <c r="L156" s="3" t="s">
        <v>45</v>
      </c>
      <c r="M156" s="3" t="s">
        <v>46</v>
      </c>
      <c r="N156" s="3" t="s">
        <v>137</v>
      </c>
      <c r="O156" s="3" t="s">
        <v>79</v>
      </c>
      <c r="P156" s="3" t="s">
        <v>102</v>
      </c>
      <c r="Q156" s="3" t="s">
        <v>59</v>
      </c>
      <c r="R156" s="3" t="s">
        <v>184</v>
      </c>
      <c r="S156" s="3" t="s">
        <v>103</v>
      </c>
      <c r="T156" s="3" t="s">
        <v>53</v>
      </c>
      <c r="U156" s="3" t="s">
        <v>54</v>
      </c>
      <c r="V156" s="3" t="s">
        <v>122</v>
      </c>
      <c r="W156" s="3" t="s">
        <v>123</v>
      </c>
      <c r="X156" s="3" t="s">
        <v>124</v>
      </c>
      <c r="Y156" s="3" t="s">
        <v>56</v>
      </c>
      <c r="Z156" s="3" t="s">
        <v>56</v>
      </c>
      <c r="AA156" s="3" t="s">
        <v>60</v>
      </c>
      <c r="AB156" s="3" t="s">
        <v>126</v>
      </c>
      <c r="AC156" s="3" t="s">
        <v>62</v>
      </c>
      <c r="AD156" s="3" t="s">
        <v>86</v>
      </c>
      <c r="AE156" s="3" t="s">
        <v>64</v>
      </c>
      <c r="AF156" s="3" t="s">
        <v>80</v>
      </c>
      <c r="AG156" s="3" t="s">
        <v>90</v>
      </c>
      <c r="AH156" s="3" t="s">
        <v>1066</v>
      </c>
      <c r="AI156" s="8" t="s">
        <v>1067</v>
      </c>
      <c r="AJ156" s="9" t="str">
        <f>HYPERLINK("https://drive.google.com/file/d/1ZCVV5Fk3noXN0c5K3WTBZU_WESDAhLWU/view?usp=drivesdk","Gopalghare Mayuri Raghunath_प्रमाणपत्र")</f>
        <v>Gopalghare Mayuri Raghunath_प्रमाणपत्र</v>
      </c>
      <c r="AK156" s="3" t="s">
        <v>1068</v>
      </c>
    </row>
    <row r="157" spans="1:37">
      <c r="A157" s="5">
        <v>44230.783597372691</v>
      </c>
      <c r="B157" s="6" t="s">
        <v>1069</v>
      </c>
      <c r="C157" s="7">
        <v>16</v>
      </c>
      <c r="D157" s="6" t="s">
        <v>1070</v>
      </c>
      <c r="E157" s="6" t="s">
        <v>1071</v>
      </c>
      <c r="F157" s="6" t="s">
        <v>116</v>
      </c>
      <c r="G157" s="6" t="s">
        <v>149</v>
      </c>
      <c r="H157" s="6" t="s">
        <v>42</v>
      </c>
      <c r="I157" s="6">
        <v>2035</v>
      </c>
      <c r="J157" s="3" t="s">
        <v>43</v>
      </c>
      <c r="K157" s="3" t="s">
        <v>100</v>
      </c>
      <c r="L157" s="3" t="s">
        <v>77</v>
      </c>
      <c r="M157" s="3" t="s">
        <v>78</v>
      </c>
      <c r="N157" s="3" t="s">
        <v>101</v>
      </c>
      <c r="O157" s="3" t="s">
        <v>200</v>
      </c>
      <c r="P157" s="3" t="s">
        <v>49</v>
      </c>
      <c r="Q157" s="3" t="s">
        <v>59</v>
      </c>
      <c r="R157" s="3" t="s">
        <v>214</v>
      </c>
      <c r="S157" s="3" t="s">
        <v>103</v>
      </c>
      <c r="T157" s="3" t="s">
        <v>53</v>
      </c>
      <c r="U157" s="3" t="s">
        <v>54</v>
      </c>
      <c r="V157" s="3" t="s">
        <v>122</v>
      </c>
      <c r="W157" s="3" t="s">
        <v>185</v>
      </c>
      <c r="X157" s="3" t="s">
        <v>85</v>
      </c>
      <c r="Y157" s="3" t="s">
        <v>86</v>
      </c>
      <c r="Z157" s="3" t="s">
        <v>63</v>
      </c>
      <c r="AA157" s="3" t="s">
        <v>153</v>
      </c>
      <c r="AB157" s="3" t="s">
        <v>126</v>
      </c>
      <c r="AC157" s="3" t="s">
        <v>154</v>
      </c>
      <c r="AD157" s="3" t="s">
        <v>127</v>
      </c>
      <c r="AE157" s="3" t="s">
        <v>64</v>
      </c>
      <c r="AF157" s="3" t="s">
        <v>108</v>
      </c>
      <c r="AG157" s="3" t="s">
        <v>109</v>
      </c>
      <c r="AH157" s="3" t="s">
        <v>1072</v>
      </c>
      <c r="AI157" s="8" t="s">
        <v>1073</v>
      </c>
      <c r="AJ157" s="9" t="str">
        <f>HYPERLINK("https://drive.google.com/file/d/1CsMxbkRzJ-6SHqGy7r6tghn-Cj5Ohsty/view?usp=drivesdk","Pradeep kashinath kasare_प्रमाणपत्र")</f>
        <v>Pradeep kashinath kasare_प्रमाणपत्र</v>
      </c>
      <c r="AK157" s="3" t="s">
        <v>1074</v>
      </c>
    </row>
    <row r="158" spans="1:37">
      <c r="A158" s="5">
        <v>44230.790163379628</v>
      </c>
      <c r="B158" s="6" t="s">
        <v>1075</v>
      </c>
      <c r="C158" s="7">
        <v>6</v>
      </c>
      <c r="D158" s="6" t="s">
        <v>1076</v>
      </c>
      <c r="E158" s="6" t="s">
        <v>1077</v>
      </c>
      <c r="F158" s="6" t="s">
        <v>1078</v>
      </c>
      <c r="G158" s="6" t="s">
        <v>74</v>
      </c>
      <c r="H158" s="6" t="s">
        <v>150</v>
      </c>
      <c r="I158" s="6">
        <v>2025</v>
      </c>
      <c r="J158" s="3" t="s">
        <v>43</v>
      </c>
      <c r="K158" s="3" t="s">
        <v>76</v>
      </c>
      <c r="L158" s="3" t="s">
        <v>288</v>
      </c>
      <c r="M158" s="3" t="s">
        <v>118</v>
      </c>
      <c r="N158" s="3" t="s">
        <v>101</v>
      </c>
      <c r="O158" s="3" t="s">
        <v>48</v>
      </c>
      <c r="P158" s="3" t="s">
        <v>80</v>
      </c>
      <c r="Q158" s="3" t="s">
        <v>50</v>
      </c>
      <c r="R158" s="3" t="s">
        <v>51</v>
      </c>
      <c r="S158" s="3" t="s">
        <v>120</v>
      </c>
      <c r="T158" s="3" t="s">
        <v>281</v>
      </c>
      <c r="U158" s="3" t="s">
        <v>54</v>
      </c>
      <c r="V158" s="3" t="s">
        <v>80</v>
      </c>
      <c r="W158" s="3" t="s">
        <v>56</v>
      </c>
      <c r="X158" s="3" t="s">
        <v>124</v>
      </c>
      <c r="Y158" s="3" t="s">
        <v>63</v>
      </c>
      <c r="Z158" s="3" t="s">
        <v>59</v>
      </c>
      <c r="AA158" s="3" t="s">
        <v>105</v>
      </c>
      <c r="AB158" s="3" t="s">
        <v>126</v>
      </c>
      <c r="AC158" s="3" t="s">
        <v>139</v>
      </c>
      <c r="AD158" s="3" t="s">
        <v>63</v>
      </c>
      <c r="AE158" s="3" t="s">
        <v>107</v>
      </c>
      <c r="AF158" s="3" t="s">
        <v>80</v>
      </c>
      <c r="AG158" s="3" t="s">
        <v>370</v>
      </c>
      <c r="AH158" s="3" t="s">
        <v>1079</v>
      </c>
      <c r="AI158" s="8" t="s">
        <v>1080</v>
      </c>
      <c r="AJ158" s="9" t="str">
        <f>HYPERLINK("https://drive.google.com/file/d/12b_Qu-4qpwicfeveVgqF9cJkCnSz33Pu/view?usp=drivesdk","Rutuja mahadev pawar_प्रमाणपत्र")</f>
        <v>Rutuja mahadev pawar_प्रमाणपत्र</v>
      </c>
      <c r="AK158" s="3" t="s">
        <v>1081</v>
      </c>
    </row>
    <row r="159" spans="1:37">
      <c r="A159" s="5">
        <v>44230.833386041668</v>
      </c>
      <c r="B159" s="6" t="s">
        <v>1082</v>
      </c>
      <c r="C159" s="7">
        <v>22</v>
      </c>
      <c r="D159" s="6" t="s">
        <v>1083</v>
      </c>
      <c r="E159" s="6" t="s">
        <v>584</v>
      </c>
      <c r="F159" s="6" t="s">
        <v>148</v>
      </c>
      <c r="G159" s="6" t="s">
        <v>149</v>
      </c>
      <c r="H159" s="6" t="s">
        <v>98</v>
      </c>
      <c r="I159" s="6">
        <v>2032</v>
      </c>
      <c r="J159" s="3" t="s">
        <v>117</v>
      </c>
      <c r="K159" s="3" t="s">
        <v>76</v>
      </c>
      <c r="L159" s="3" t="s">
        <v>151</v>
      </c>
      <c r="M159" s="3" t="s">
        <v>78</v>
      </c>
      <c r="N159" s="3" t="s">
        <v>101</v>
      </c>
      <c r="O159" s="3" t="s">
        <v>79</v>
      </c>
      <c r="P159" s="3" t="s">
        <v>102</v>
      </c>
      <c r="Q159" s="3" t="s">
        <v>81</v>
      </c>
      <c r="R159" s="3" t="s">
        <v>184</v>
      </c>
      <c r="S159" s="3" t="s">
        <v>103</v>
      </c>
      <c r="U159" s="3" t="s">
        <v>138</v>
      </c>
      <c r="V159" s="3" t="s">
        <v>55</v>
      </c>
      <c r="W159" s="3" t="s">
        <v>123</v>
      </c>
      <c r="X159" s="3" t="s">
        <v>57</v>
      </c>
      <c r="Y159" s="3" t="s">
        <v>86</v>
      </c>
      <c r="Z159" s="3" t="s">
        <v>58</v>
      </c>
      <c r="AA159" s="3" t="s">
        <v>105</v>
      </c>
      <c r="AB159" s="3" t="s">
        <v>61</v>
      </c>
      <c r="AC159" s="3" t="s">
        <v>62</v>
      </c>
      <c r="AD159" s="3" t="s">
        <v>140</v>
      </c>
      <c r="AE159" s="3" t="s">
        <v>64</v>
      </c>
      <c r="AF159" s="3" t="s">
        <v>65</v>
      </c>
      <c r="AG159" s="3" t="s">
        <v>90</v>
      </c>
      <c r="AH159" s="3" t="s">
        <v>1084</v>
      </c>
      <c r="AI159" s="8" t="s">
        <v>1085</v>
      </c>
      <c r="AJ159" s="9" t="str">
        <f>HYPERLINK("https://drive.google.com/file/d/1_8WF1vtYNOIg-qF7-WwTCZRAC6GOO9GM/view?usp=drivesdk","Adarsh Atul Khengare_प्रमाणपत्र")</f>
        <v>Adarsh Atul Khengare_प्रमाणपत्र</v>
      </c>
      <c r="AK159" s="3" t="s">
        <v>1086</v>
      </c>
    </row>
    <row r="160" spans="1:37">
      <c r="A160" s="5">
        <v>44230.851352037032</v>
      </c>
      <c r="B160" s="6" t="s">
        <v>1087</v>
      </c>
      <c r="C160" s="7">
        <v>14</v>
      </c>
      <c r="D160" s="6" t="s">
        <v>1088</v>
      </c>
      <c r="E160" s="6" t="s">
        <v>1089</v>
      </c>
      <c r="F160" s="6" t="s">
        <v>148</v>
      </c>
      <c r="G160" s="6" t="s">
        <v>149</v>
      </c>
      <c r="H160" s="6" t="s">
        <v>98</v>
      </c>
      <c r="I160" s="6">
        <v>2027</v>
      </c>
      <c r="J160" s="3" t="s">
        <v>43</v>
      </c>
      <c r="K160" s="3" t="s">
        <v>44</v>
      </c>
      <c r="L160" s="3" t="s">
        <v>151</v>
      </c>
      <c r="M160" s="3" t="s">
        <v>78</v>
      </c>
      <c r="N160" s="3" t="s">
        <v>101</v>
      </c>
      <c r="O160" s="3" t="s">
        <v>48</v>
      </c>
      <c r="P160" s="3" t="s">
        <v>141</v>
      </c>
      <c r="Q160" s="3" t="s">
        <v>81</v>
      </c>
      <c r="R160" s="3" t="s">
        <v>51</v>
      </c>
      <c r="S160" s="3" t="s">
        <v>120</v>
      </c>
      <c r="T160" s="3" t="s">
        <v>289</v>
      </c>
      <c r="U160" s="3" t="s">
        <v>104</v>
      </c>
      <c r="V160" s="3" t="s">
        <v>80</v>
      </c>
      <c r="W160" s="3" t="s">
        <v>123</v>
      </c>
      <c r="X160" s="3" t="s">
        <v>85</v>
      </c>
      <c r="Y160" s="3" t="s">
        <v>63</v>
      </c>
      <c r="Z160" s="3" t="s">
        <v>56</v>
      </c>
      <c r="AA160" s="3" t="s">
        <v>153</v>
      </c>
      <c r="AB160" s="3" t="s">
        <v>61</v>
      </c>
      <c r="AC160" s="3" t="s">
        <v>88</v>
      </c>
      <c r="AD160" s="3" t="s">
        <v>86</v>
      </c>
      <c r="AE160" s="3" t="s">
        <v>64</v>
      </c>
      <c r="AF160" s="3" t="s">
        <v>80</v>
      </c>
      <c r="AG160" s="3" t="s">
        <v>90</v>
      </c>
      <c r="AH160" s="3" t="s">
        <v>1090</v>
      </c>
      <c r="AI160" s="8" t="s">
        <v>1091</v>
      </c>
      <c r="AJ160" s="9" t="str">
        <f>HYPERLINK("https://drive.google.com/file/d/1e7JKIIm2JES15vH1L83opN7BGSwjF0LZ/view?usp=drivesdk","Omkar Rajendra Pawar_प्रमाणपत्र")</f>
        <v>Omkar Rajendra Pawar_प्रमाणपत्र</v>
      </c>
      <c r="AK160" s="3" t="s">
        <v>1092</v>
      </c>
    </row>
    <row r="161" spans="1:37">
      <c r="A161" s="5">
        <v>44230.865258206017</v>
      </c>
      <c r="B161" s="6" t="s">
        <v>1093</v>
      </c>
      <c r="C161" s="7">
        <v>12</v>
      </c>
      <c r="D161" s="6" t="s">
        <v>1094</v>
      </c>
      <c r="E161" s="6" t="s">
        <v>1095</v>
      </c>
      <c r="F161" s="6" t="s">
        <v>148</v>
      </c>
      <c r="G161" s="6" t="s">
        <v>149</v>
      </c>
      <c r="H161" s="6" t="s">
        <v>199</v>
      </c>
      <c r="I161" s="6">
        <v>2025</v>
      </c>
      <c r="J161" s="3" t="s">
        <v>75</v>
      </c>
      <c r="K161" s="3" t="s">
        <v>44</v>
      </c>
      <c r="L161" s="3" t="s">
        <v>45</v>
      </c>
      <c r="M161" s="3" t="s">
        <v>46</v>
      </c>
      <c r="N161" s="3" t="s">
        <v>137</v>
      </c>
      <c r="O161" s="3" t="s">
        <v>79</v>
      </c>
      <c r="P161" s="3" t="s">
        <v>102</v>
      </c>
      <c r="Q161" s="3" t="s">
        <v>59</v>
      </c>
      <c r="R161" s="3" t="s">
        <v>82</v>
      </c>
      <c r="S161" s="3" t="s">
        <v>120</v>
      </c>
      <c r="T161" s="3" t="s">
        <v>53</v>
      </c>
      <c r="U161" s="3" t="s">
        <v>121</v>
      </c>
      <c r="V161" s="3" t="s">
        <v>55</v>
      </c>
      <c r="W161" s="3" t="s">
        <v>84</v>
      </c>
      <c r="X161" s="3" t="s">
        <v>175</v>
      </c>
      <c r="Y161" s="3" t="s">
        <v>63</v>
      </c>
      <c r="Z161" s="3" t="s">
        <v>63</v>
      </c>
      <c r="AA161" s="3" t="s">
        <v>105</v>
      </c>
      <c r="AB161" s="3" t="s">
        <v>106</v>
      </c>
      <c r="AC161" s="3" t="s">
        <v>139</v>
      </c>
      <c r="AD161" s="3" t="s">
        <v>86</v>
      </c>
      <c r="AE161" s="3" t="s">
        <v>89</v>
      </c>
      <c r="AF161" s="3" t="s">
        <v>141</v>
      </c>
      <c r="AG161" s="3" t="s">
        <v>90</v>
      </c>
      <c r="AH161" s="3" t="s">
        <v>1096</v>
      </c>
      <c r="AI161" s="8" t="s">
        <v>1097</v>
      </c>
      <c r="AJ161" s="9" t="str">
        <f>HYPERLINK("https://drive.google.com/file/d/1Y7IcBgj0xayb6yoYildbL7ReiRqdtwrT/view?usp=drivesdk","Vaibhav balu gholve         _प्रमाणपत्र")</f>
        <v>Vaibhav balu gholve         _प्रमाणपत्र</v>
      </c>
      <c r="AK161" s="3" t="s">
        <v>1098</v>
      </c>
    </row>
    <row r="162" spans="1:37">
      <c r="A162" s="5">
        <v>44230.865825972222</v>
      </c>
      <c r="B162" s="6" t="s">
        <v>1099</v>
      </c>
      <c r="C162" s="7">
        <v>20</v>
      </c>
      <c r="D162" s="6" t="s">
        <v>1100</v>
      </c>
      <c r="E162" s="6" t="s">
        <v>1101</v>
      </c>
      <c r="F162" s="6" t="s">
        <v>148</v>
      </c>
      <c r="G162" s="6" t="s">
        <v>149</v>
      </c>
      <c r="H162" s="6" t="s">
        <v>199</v>
      </c>
      <c r="I162" s="6">
        <v>2032</v>
      </c>
      <c r="J162" s="3" t="s">
        <v>117</v>
      </c>
      <c r="K162" s="3" t="s">
        <v>161</v>
      </c>
      <c r="L162" s="3" t="s">
        <v>45</v>
      </c>
      <c r="M162" s="3" t="s">
        <v>46</v>
      </c>
      <c r="N162" s="3" t="s">
        <v>101</v>
      </c>
      <c r="O162" s="3" t="s">
        <v>200</v>
      </c>
      <c r="P162" s="3" t="s">
        <v>141</v>
      </c>
      <c r="Q162" s="3" t="s">
        <v>50</v>
      </c>
      <c r="R162" s="3" t="s">
        <v>82</v>
      </c>
      <c r="S162" s="3" t="s">
        <v>103</v>
      </c>
      <c r="T162" s="3" t="s">
        <v>53</v>
      </c>
      <c r="U162" s="3" t="s">
        <v>121</v>
      </c>
      <c r="V162" s="3" t="s">
        <v>122</v>
      </c>
      <c r="W162" s="3" t="s">
        <v>123</v>
      </c>
      <c r="X162" s="3" t="s">
        <v>124</v>
      </c>
      <c r="Y162" s="3" t="s">
        <v>56</v>
      </c>
      <c r="Z162" s="3" t="s">
        <v>63</v>
      </c>
      <c r="AA162" s="3" t="s">
        <v>60</v>
      </c>
      <c r="AB162" s="3" t="s">
        <v>106</v>
      </c>
      <c r="AC162" s="3" t="s">
        <v>154</v>
      </c>
      <c r="AD162" s="3" t="s">
        <v>63</v>
      </c>
      <c r="AE162" s="3" t="s">
        <v>89</v>
      </c>
      <c r="AF162" s="3" t="s">
        <v>65</v>
      </c>
      <c r="AG162" s="3" t="s">
        <v>90</v>
      </c>
      <c r="AH162" s="3" t="s">
        <v>1102</v>
      </c>
      <c r="AI162" s="8" t="s">
        <v>1103</v>
      </c>
      <c r="AJ162" s="9" t="str">
        <f>HYPERLINK("https://drive.google.com/file/d/15Yth8qq9CjaxT80A2X_03wiCZ9qMn1yo/view?usp=drivesdk","Pawar Pravin Dada_प्रमाणपत्र")</f>
        <v>Pawar Pravin Dada_प्रमाणपत्र</v>
      </c>
      <c r="AK162" s="3" t="s">
        <v>1104</v>
      </c>
    </row>
    <row r="163" spans="1:37">
      <c r="A163" s="5">
        <v>44230.95163369213</v>
      </c>
      <c r="B163" s="6" t="s">
        <v>1105</v>
      </c>
      <c r="C163" s="7">
        <v>8</v>
      </c>
      <c r="D163" s="6" t="s">
        <v>1106</v>
      </c>
      <c r="E163" s="6" t="s">
        <v>1107</v>
      </c>
      <c r="F163" s="6" t="s">
        <v>148</v>
      </c>
      <c r="G163" s="6" t="s">
        <v>149</v>
      </c>
      <c r="H163" s="6" t="s">
        <v>199</v>
      </c>
      <c r="I163" s="6">
        <v>2032</v>
      </c>
      <c r="J163" s="3" t="s">
        <v>43</v>
      </c>
      <c r="K163" s="3" t="s">
        <v>161</v>
      </c>
      <c r="L163" s="3" t="s">
        <v>45</v>
      </c>
      <c r="M163" s="3" t="s">
        <v>46</v>
      </c>
      <c r="N163" s="3" t="s">
        <v>47</v>
      </c>
      <c r="O163" s="3" t="s">
        <v>200</v>
      </c>
      <c r="P163" s="3" t="s">
        <v>80</v>
      </c>
      <c r="Q163" s="3" t="s">
        <v>59</v>
      </c>
      <c r="R163" s="3" t="s">
        <v>82</v>
      </c>
      <c r="S163" s="3" t="s">
        <v>52</v>
      </c>
      <c r="T163" s="3" t="s">
        <v>53</v>
      </c>
      <c r="U163" s="3" t="s">
        <v>104</v>
      </c>
      <c r="V163" s="3" t="s">
        <v>55</v>
      </c>
      <c r="W163" s="3" t="s">
        <v>56</v>
      </c>
      <c r="X163" s="3" t="s">
        <v>57</v>
      </c>
      <c r="Y163" s="3" t="s">
        <v>86</v>
      </c>
      <c r="Z163" s="3" t="s">
        <v>63</v>
      </c>
      <c r="AA163" s="3" t="s">
        <v>105</v>
      </c>
      <c r="AB163" s="3" t="s">
        <v>87</v>
      </c>
      <c r="AC163" s="3" t="s">
        <v>139</v>
      </c>
      <c r="AD163" s="3" t="s">
        <v>63</v>
      </c>
      <c r="AE163" s="3" t="s">
        <v>107</v>
      </c>
      <c r="AF163" s="3" t="s">
        <v>80</v>
      </c>
      <c r="AG163" s="3" t="s">
        <v>90</v>
      </c>
      <c r="AH163" s="3" t="s">
        <v>1108</v>
      </c>
      <c r="AI163" s="8" t="s">
        <v>1109</v>
      </c>
      <c r="AJ163" s="9" t="str">
        <f>HYPERLINK("https://drive.google.com/file/d/1V6dQNzOGKLtZWVY7uc_14kTMZ3iTQWqS/view?usp=drivesdk","Darade Pranav Sanjay._प्रमाणपत्र")</f>
        <v>Darade Pranav Sanjay._प्रमाणपत्र</v>
      </c>
      <c r="AK163" s="3" t="s">
        <v>1110</v>
      </c>
    </row>
    <row r="164" spans="1:37">
      <c r="A164" s="5">
        <v>44231.324523923613</v>
      </c>
      <c r="B164" s="6" t="s">
        <v>1111</v>
      </c>
      <c r="C164" s="7">
        <v>10</v>
      </c>
      <c r="D164" s="6" t="s">
        <v>1112</v>
      </c>
      <c r="E164" s="6" t="s">
        <v>1113</v>
      </c>
      <c r="F164" s="6" t="s">
        <v>148</v>
      </c>
      <c r="G164" s="6" t="s">
        <v>149</v>
      </c>
      <c r="H164" s="6" t="s">
        <v>98</v>
      </c>
      <c r="I164" s="6">
        <v>2035</v>
      </c>
      <c r="J164" s="3" t="s">
        <v>43</v>
      </c>
      <c r="K164" s="3" t="s">
        <v>76</v>
      </c>
      <c r="L164" s="3" t="s">
        <v>45</v>
      </c>
      <c r="M164" s="3" t="s">
        <v>46</v>
      </c>
      <c r="N164" s="3" t="s">
        <v>101</v>
      </c>
      <c r="O164" s="3" t="s">
        <v>48</v>
      </c>
      <c r="P164" s="3" t="s">
        <v>141</v>
      </c>
      <c r="Q164" s="3" t="s">
        <v>59</v>
      </c>
      <c r="R164" s="3" t="s">
        <v>51</v>
      </c>
      <c r="S164" s="3" t="s">
        <v>52</v>
      </c>
      <c r="T164" s="3" t="s">
        <v>83</v>
      </c>
      <c r="U164" s="3" t="s">
        <v>104</v>
      </c>
      <c r="V164" s="3" t="s">
        <v>55</v>
      </c>
      <c r="W164" s="3" t="s">
        <v>56</v>
      </c>
      <c r="X164" s="3" t="s">
        <v>175</v>
      </c>
      <c r="Y164" s="3" t="s">
        <v>86</v>
      </c>
      <c r="Z164" s="3" t="s">
        <v>59</v>
      </c>
      <c r="AA164" s="3" t="s">
        <v>105</v>
      </c>
      <c r="AB164" s="3" t="s">
        <v>106</v>
      </c>
      <c r="AC164" s="3" t="s">
        <v>62</v>
      </c>
      <c r="AD164" s="3" t="s">
        <v>86</v>
      </c>
      <c r="AE164" s="3" t="s">
        <v>290</v>
      </c>
      <c r="AF164" s="3" t="s">
        <v>108</v>
      </c>
      <c r="AG164" s="3" t="s">
        <v>548</v>
      </c>
      <c r="AH164" s="3" t="s">
        <v>1114</v>
      </c>
      <c r="AI164" s="8" t="s">
        <v>1115</v>
      </c>
      <c r="AJ164" s="9" t="str">
        <f>HYPERLINK("https://drive.google.com/file/d/1oKIeHgp-pbuiSeqLLbsEdKuAikrkI5F8/view?usp=drivesdk","Kanchan Krushna Jadhav_प्रमाणपत्र")</f>
        <v>Kanchan Krushna Jadhav_प्रमाणपत्र</v>
      </c>
      <c r="AK164" s="3" t="s">
        <v>1116</v>
      </c>
    </row>
    <row r="165" spans="1:37">
      <c r="A165" s="5">
        <v>44231.332228750005</v>
      </c>
      <c r="B165" s="6" t="s">
        <v>1117</v>
      </c>
      <c r="C165" s="7">
        <v>16</v>
      </c>
      <c r="D165" s="6" t="s">
        <v>1118</v>
      </c>
      <c r="E165" s="6" t="s">
        <v>96</v>
      </c>
      <c r="F165" s="6" t="s">
        <v>148</v>
      </c>
      <c r="G165" s="6" t="s">
        <v>403</v>
      </c>
      <c r="H165" s="6" t="s">
        <v>150</v>
      </c>
      <c r="I165" s="6">
        <v>2027</v>
      </c>
      <c r="J165" s="3" t="s">
        <v>43</v>
      </c>
      <c r="K165" s="3" t="s">
        <v>161</v>
      </c>
      <c r="L165" s="3" t="s">
        <v>45</v>
      </c>
      <c r="M165" s="3" t="s">
        <v>136</v>
      </c>
      <c r="N165" s="3" t="s">
        <v>119</v>
      </c>
      <c r="O165" s="3" t="s">
        <v>48</v>
      </c>
      <c r="P165" s="3" t="s">
        <v>141</v>
      </c>
      <c r="Q165" s="3" t="s">
        <v>59</v>
      </c>
      <c r="R165" s="3" t="s">
        <v>82</v>
      </c>
      <c r="S165" s="3" t="s">
        <v>120</v>
      </c>
      <c r="T165" s="3" t="s">
        <v>289</v>
      </c>
      <c r="U165" s="3" t="s">
        <v>138</v>
      </c>
      <c r="V165" s="3" t="s">
        <v>80</v>
      </c>
      <c r="W165" s="3" t="s">
        <v>123</v>
      </c>
      <c r="X165" s="3" t="s">
        <v>124</v>
      </c>
      <c r="Y165" s="3" t="s">
        <v>56</v>
      </c>
      <c r="Z165" s="3" t="s">
        <v>63</v>
      </c>
      <c r="AA165" s="3" t="s">
        <v>125</v>
      </c>
      <c r="AB165" s="3" t="s">
        <v>87</v>
      </c>
      <c r="AC165" s="3" t="s">
        <v>88</v>
      </c>
      <c r="AD165" s="3" t="s">
        <v>63</v>
      </c>
      <c r="AE165" s="3" t="s">
        <v>64</v>
      </c>
      <c r="AF165" s="3" t="s">
        <v>108</v>
      </c>
      <c r="AG165" s="3" t="s">
        <v>90</v>
      </c>
      <c r="AH165" s="3" t="s">
        <v>1119</v>
      </c>
      <c r="AI165" s="8" t="s">
        <v>1120</v>
      </c>
      <c r="AJ165" s="9" t="str">
        <f>HYPERLINK("https://drive.google.com/file/d/1k9OCkoBGcS719q6gOjlD1Bqljb3cKyzW/view?usp=drivesdk","Shivam gangadhar jare _प्रमाणपत्र")</f>
        <v>Shivam gangadhar jare _प्रमाणपत्र</v>
      </c>
      <c r="AK165" s="3" t="s">
        <v>1121</v>
      </c>
    </row>
    <row r="166" spans="1:37">
      <c r="A166" s="5">
        <v>44231.358556400461</v>
      </c>
      <c r="B166" s="6" t="s">
        <v>1122</v>
      </c>
      <c r="C166" s="7">
        <v>30</v>
      </c>
      <c r="D166" s="6" t="s">
        <v>1123</v>
      </c>
      <c r="E166" s="6" t="s">
        <v>1124</v>
      </c>
      <c r="F166" s="6" t="s">
        <v>148</v>
      </c>
      <c r="G166" s="6" t="s">
        <v>149</v>
      </c>
      <c r="H166" s="6" t="s">
        <v>42</v>
      </c>
      <c r="I166" s="6">
        <v>2025</v>
      </c>
      <c r="J166" s="3" t="s">
        <v>117</v>
      </c>
      <c r="K166" s="3" t="s">
        <v>161</v>
      </c>
      <c r="L166" s="3" t="s">
        <v>45</v>
      </c>
      <c r="M166" s="3" t="s">
        <v>46</v>
      </c>
      <c r="N166" s="3" t="s">
        <v>137</v>
      </c>
      <c r="O166" s="3" t="s">
        <v>79</v>
      </c>
      <c r="P166" s="3" t="s">
        <v>102</v>
      </c>
      <c r="Q166" s="3" t="s">
        <v>50</v>
      </c>
      <c r="R166" s="3" t="s">
        <v>184</v>
      </c>
      <c r="S166" s="3" t="s">
        <v>120</v>
      </c>
      <c r="T166" s="3" t="s">
        <v>53</v>
      </c>
      <c r="U166" s="3" t="s">
        <v>138</v>
      </c>
      <c r="V166" s="3" t="s">
        <v>122</v>
      </c>
      <c r="W166" s="3" t="s">
        <v>123</v>
      </c>
      <c r="X166" s="3" t="s">
        <v>175</v>
      </c>
      <c r="Y166" s="3" t="s">
        <v>56</v>
      </c>
      <c r="Z166" s="3" t="s">
        <v>56</v>
      </c>
      <c r="AA166" s="3" t="s">
        <v>153</v>
      </c>
      <c r="AB166" s="3" t="s">
        <v>106</v>
      </c>
      <c r="AC166" s="3" t="s">
        <v>88</v>
      </c>
      <c r="AD166" s="3" t="s">
        <v>86</v>
      </c>
      <c r="AE166" s="3" t="s">
        <v>64</v>
      </c>
      <c r="AF166" s="3" t="s">
        <v>80</v>
      </c>
      <c r="AG166" s="3" t="s">
        <v>90</v>
      </c>
      <c r="AH166" s="3" t="s">
        <v>1125</v>
      </c>
      <c r="AI166" s="8" t="s">
        <v>1126</v>
      </c>
      <c r="AJ166" s="9" t="str">
        <f>HYPERLINK("https://drive.google.com/file/d/10EmFdeW5cJ-1p7SQXnrsCeR9PqcGTfJQ/view?usp=drivesdk","Pawar Priyanka Nanasaheb _प्रमाणपत्र")</f>
        <v>Pawar Priyanka Nanasaheb _प्रमाणपत्र</v>
      </c>
      <c r="AK166" s="3" t="s">
        <v>1127</v>
      </c>
    </row>
    <row r="167" spans="1:37">
      <c r="A167" s="5">
        <v>44231.384251909723</v>
      </c>
      <c r="B167" s="6" t="s">
        <v>1128</v>
      </c>
      <c r="C167" s="7">
        <v>12</v>
      </c>
      <c r="D167" s="6" t="s">
        <v>1129</v>
      </c>
      <c r="E167" s="6" t="s">
        <v>1130</v>
      </c>
      <c r="F167" s="6" t="s">
        <v>1131</v>
      </c>
      <c r="G167" s="6" t="s">
        <v>207</v>
      </c>
      <c r="H167" s="6" t="s">
        <v>98</v>
      </c>
      <c r="I167" s="6">
        <v>2025</v>
      </c>
      <c r="J167" s="3" t="s">
        <v>43</v>
      </c>
      <c r="K167" s="3" t="s">
        <v>44</v>
      </c>
      <c r="L167" s="3" t="s">
        <v>45</v>
      </c>
      <c r="M167" s="3" t="s">
        <v>78</v>
      </c>
      <c r="N167" s="3" t="s">
        <v>101</v>
      </c>
      <c r="O167" s="3" t="s">
        <v>200</v>
      </c>
      <c r="P167" s="3" t="s">
        <v>141</v>
      </c>
      <c r="Q167" s="3" t="s">
        <v>59</v>
      </c>
      <c r="R167" s="3" t="s">
        <v>51</v>
      </c>
      <c r="S167" s="3" t="s">
        <v>152</v>
      </c>
      <c r="T167" s="3" t="s">
        <v>53</v>
      </c>
      <c r="U167" s="3" t="s">
        <v>54</v>
      </c>
      <c r="V167" s="3" t="s">
        <v>55</v>
      </c>
      <c r="W167" s="3" t="s">
        <v>123</v>
      </c>
      <c r="X167" s="3" t="s">
        <v>85</v>
      </c>
      <c r="Y167" s="3" t="s">
        <v>63</v>
      </c>
      <c r="Z167" s="3" t="s">
        <v>63</v>
      </c>
      <c r="AA167" s="3" t="s">
        <v>60</v>
      </c>
      <c r="AB167" s="3" t="s">
        <v>61</v>
      </c>
      <c r="AC167" s="3" t="s">
        <v>88</v>
      </c>
      <c r="AD167" s="3" t="s">
        <v>86</v>
      </c>
      <c r="AE167" s="3" t="s">
        <v>290</v>
      </c>
      <c r="AF167" s="3" t="s">
        <v>141</v>
      </c>
      <c r="AG167" s="3" t="s">
        <v>548</v>
      </c>
      <c r="AH167" s="3" t="s">
        <v>1132</v>
      </c>
      <c r="AI167" s="8" t="s">
        <v>1133</v>
      </c>
      <c r="AJ167" s="9" t="str">
        <f>HYPERLINK("https://drive.google.com/file/d/1k8lSevDbI7VNLwLoJpkmHyEi4QRjkBuf/view?usp=drivesdk","Diksha ashok shinde _प्रमाणपत्र")</f>
        <v>Diksha ashok shinde _प्रमाणपत्र</v>
      </c>
      <c r="AK167" s="3" t="s">
        <v>1134</v>
      </c>
    </row>
    <row r="168" spans="1:37">
      <c r="A168" s="5">
        <v>44231.395763217588</v>
      </c>
      <c r="B168" s="6" t="s">
        <v>1135</v>
      </c>
      <c r="C168" s="7">
        <v>14</v>
      </c>
      <c r="D168" s="6" t="s">
        <v>1136</v>
      </c>
      <c r="E168" s="6" t="s">
        <v>1137</v>
      </c>
      <c r="F168" s="6" t="s">
        <v>148</v>
      </c>
      <c r="G168" s="6" t="s">
        <v>207</v>
      </c>
      <c r="H168" s="6" t="s">
        <v>42</v>
      </c>
      <c r="I168" s="6">
        <v>2035</v>
      </c>
      <c r="J168" s="3" t="s">
        <v>99</v>
      </c>
      <c r="K168" s="3" t="s">
        <v>44</v>
      </c>
      <c r="L168" s="3" t="s">
        <v>288</v>
      </c>
      <c r="M168" s="3" t="s">
        <v>78</v>
      </c>
      <c r="N168" s="3" t="s">
        <v>119</v>
      </c>
      <c r="O168" s="3" t="s">
        <v>79</v>
      </c>
      <c r="P168" s="3" t="s">
        <v>102</v>
      </c>
      <c r="Q168" s="3" t="s">
        <v>183</v>
      </c>
      <c r="R168" s="3" t="s">
        <v>82</v>
      </c>
      <c r="S168" s="3" t="s">
        <v>152</v>
      </c>
      <c r="T168" s="3" t="s">
        <v>53</v>
      </c>
      <c r="U168" s="3" t="s">
        <v>138</v>
      </c>
      <c r="V168" s="3" t="s">
        <v>80</v>
      </c>
      <c r="W168" s="3" t="s">
        <v>185</v>
      </c>
      <c r="X168" s="3" t="s">
        <v>124</v>
      </c>
      <c r="Y168" s="3" t="s">
        <v>63</v>
      </c>
      <c r="Z168" s="3" t="s">
        <v>56</v>
      </c>
      <c r="AA168" s="3" t="s">
        <v>105</v>
      </c>
      <c r="AB168" s="3" t="s">
        <v>87</v>
      </c>
      <c r="AC168" s="3" t="s">
        <v>154</v>
      </c>
      <c r="AD168" s="3" t="s">
        <v>63</v>
      </c>
      <c r="AE168" s="3" t="s">
        <v>64</v>
      </c>
      <c r="AF168" s="3" t="s">
        <v>108</v>
      </c>
      <c r="AG168" s="3" t="s">
        <v>66</v>
      </c>
      <c r="AH168" s="3" t="s">
        <v>1138</v>
      </c>
      <c r="AI168" s="8" t="s">
        <v>1139</v>
      </c>
      <c r="AJ168" s="9" t="str">
        <f>HYPERLINK("https://drive.google.com/file/d/1orVzzpsyu5r_co3woZaLR-t1e8rRxu8K/view?usp=drivesdk","Vaibhav Mahendra dagade_प्रमाणपत्र")</f>
        <v>Vaibhav Mahendra dagade_प्रमाणपत्र</v>
      </c>
      <c r="AK168" s="3" t="s">
        <v>1140</v>
      </c>
    </row>
    <row r="169" spans="1:37">
      <c r="A169" s="5">
        <v>44231.832744155094</v>
      </c>
      <c r="B169" s="6" t="s">
        <v>1141</v>
      </c>
      <c r="C169" s="7">
        <v>48</v>
      </c>
      <c r="D169" s="6" t="s">
        <v>1142</v>
      </c>
      <c r="E169" s="6" t="s">
        <v>1143</v>
      </c>
      <c r="F169" s="6" t="s">
        <v>148</v>
      </c>
      <c r="G169" s="6" t="s">
        <v>41</v>
      </c>
      <c r="H169" s="6" t="s">
        <v>199</v>
      </c>
      <c r="I169" s="6">
        <v>2032</v>
      </c>
      <c r="J169" s="3" t="s">
        <v>117</v>
      </c>
      <c r="K169" s="3" t="s">
        <v>161</v>
      </c>
      <c r="L169" s="3" t="s">
        <v>45</v>
      </c>
      <c r="M169" s="3" t="s">
        <v>136</v>
      </c>
      <c r="N169" s="3" t="s">
        <v>137</v>
      </c>
      <c r="O169" s="3" t="s">
        <v>79</v>
      </c>
      <c r="P169" s="3" t="s">
        <v>102</v>
      </c>
      <c r="Q169" s="3" t="s">
        <v>81</v>
      </c>
      <c r="R169" s="3" t="s">
        <v>184</v>
      </c>
      <c r="S169" s="3" t="s">
        <v>103</v>
      </c>
      <c r="T169" s="3" t="s">
        <v>53</v>
      </c>
      <c r="U169" s="3" t="s">
        <v>54</v>
      </c>
      <c r="V169" s="3" t="s">
        <v>122</v>
      </c>
      <c r="W169" s="3" t="s">
        <v>123</v>
      </c>
      <c r="X169" s="3" t="s">
        <v>124</v>
      </c>
      <c r="Y169" s="3" t="s">
        <v>56</v>
      </c>
      <c r="Z169" s="3" t="s">
        <v>56</v>
      </c>
      <c r="AA169" s="3" t="s">
        <v>153</v>
      </c>
      <c r="AB169" s="3" t="s">
        <v>126</v>
      </c>
      <c r="AC169" s="3" t="s">
        <v>62</v>
      </c>
      <c r="AD169" s="3" t="s">
        <v>86</v>
      </c>
      <c r="AE169" s="3" t="s">
        <v>64</v>
      </c>
      <c r="AF169" s="3" t="s">
        <v>108</v>
      </c>
      <c r="AG169" s="3" t="s">
        <v>90</v>
      </c>
      <c r="AH169" s="3" t="s">
        <v>1144</v>
      </c>
      <c r="AI169" s="8" t="s">
        <v>1145</v>
      </c>
      <c r="AJ169" s="9" t="str">
        <f>HYPERLINK("https://drive.google.com/file/d/18NQsETZOFO0madhJwdFfzAEQ38932QdP/view?usp=drivesdk","Gopalghare Ujwal Raghunath_प्रमाणपत्र")</f>
        <v>Gopalghare Ujwal Raghunath_प्रमाणपत्र</v>
      </c>
      <c r="AK169" s="3" t="s">
        <v>1146</v>
      </c>
    </row>
    <row r="170" spans="1:37">
      <c r="A170" s="5">
        <v>44232.890680254626</v>
      </c>
      <c r="B170" s="6" t="s">
        <v>1147</v>
      </c>
      <c r="C170" s="7">
        <v>36</v>
      </c>
      <c r="D170" s="6" t="s">
        <v>1148</v>
      </c>
      <c r="E170" s="6" t="s">
        <v>1149</v>
      </c>
      <c r="F170" s="6" t="s">
        <v>239</v>
      </c>
      <c r="G170" s="6" t="s">
        <v>403</v>
      </c>
      <c r="H170" s="6" t="s">
        <v>98</v>
      </c>
      <c r="I170" s="6">
        <v>2032</v>
      </c>
      <c r="J170" s="3" t="s">
        <v>117</v>
      </c>
      <c r="K170" s="3" t="s">
        <v>161</v>
      </c>
      <c r="L170" s="3" t="s">
        <v>45</v>
      </c>
      <c r="M170" s="3" t="s">
        <v>136</v>
      </c>
      <c r="N170" s="3" t="s">
        <v>137</v>
      </c>
      <c r="O170" s="3" t="s">
        <v>79</v>
      </c>
      <c r="P170" s="3" t="s">
        <v>49</v>
      </c>
      <c r="Q170" s="3" t="s">
        <v>183</v>
      </c>
      <c r="R170" s="3" t="s">
        <v>184</v>
      </c>
      <c r="S170" s="3" t="s">
        <v>120</v>
      </c>
      <c r="T170" s="3" t="s">
        <v>53</v>
      </c>
      <c r="U170" s="3" t="s">
        <v>54</v>
      </c>
      <c r="V170" s="3" t="s">
        <v>122</v>
      </c>
      <c r="W170" s="3" t="s">
        <v>84</v>
      </c>
      <c r="X170" s="3" t="s">
        <v>124</v>
      </c>
      <c r="Y170" s="3" t="s">
        <v>56</v>
      </c>
      <c r="Z170" s="3" t="s">
        <v>56</v>
      </c>
      <c r="AA170" s="3" t="s">
        <v>105</v>
      </c>
      <c r="AB170" s="3" t="s">
        <v>87</v>
      </c>
      <c r="AC170" s="3" t="s">
        <v>62</v>
      </c>
      <c r="AD170" s="3" t="s">
        <v>63</v>
      </c>
      <c r="AE170" s="3" t="s">
        <v>64</v>
      </c>
      <c r="AF170" s="3" t="s">
        <v>108</v>
      </c>
      <c r="AG170" s="3" t="s">
        <v>109</v>
      </c>
      <c r="AH170" s="3" t="s">
        <v>1150</v>
      </c>
      <c r="AI170" s="8" t="s">
        <v>1151</v>
      </c>
      <c r="AJ170" s="9" t="str">
        <f>HYPERLINK("https://drive.google.com/file/d/1ehYwxmtqHLRId7oi7TpRDSecjcjhGFOL/view?usp=drivesdk","Vedant Yogesh Gadekar_प्रमाणपत्र")</f>
        <v>Vedant Yogesh Gadekar_प्रमाणपत्र</v>
      </c>
      <c r="AK170" s="3" t="s">
        <v>1152</v>
      </c>
    </row>
    <row r="171" spans="1:37">
      <c r="A171" s="5">
        <v>44232.892808090277</v>
      </c>
      <c r="B171" s="6" t="s">
        <v>1153</v>
      </c>
      <c r="C171" s="7">
        <v>38</v>
      </c>
      <c r="D171" s="6" t="s">
        <v>1154</v>
      </c>
      <c r="E171" s="6" t="s">
        <v>1155</v>
      </c>
      <c r="F171" s="6" t="s">
        <v>260</v>
      </c>
      <c r="G171" s="6" t="s">
        <v>403</v>
      </c>
      <c r="H171" s="6" t="s">
        <v>98</v>
      </c>
      <c r="I171" s="6">
        <v>2027</v>
      </c>
      <c r="J171" s="3" t="s">
        <v>117</v>
      </c>
      <c r="K171" s="3" t="s">
        <v>161</v>
      </c>
      <c r="L171" s="3" t="s">
        <v>45</v>
      </c>
      <c r="M171" s="3" t="s">
        <v>136</v>
      </c>
      <c r="N171" s="3" t="s">
        <v>137</v>
      </c>
      <c r="O171" s="3" t="s">
        <v>79</v>
      </c>
      <c r="P171" s="3" t="s">
        <v>141</v>
      </c>
      <c r="Q171" s="3" t="s">
        <v>81</v>
      </c>
      <c r="R171" s="3" t="s">
        <v>184</v>
      </c>
      <c r="S171" s="3" t="s">
        <v>120</v>
      </c>
      <c r="T171" s="3" t="s">
        <v>53</v>
      </c>
      <c r="U171" s="3" t="s">
        <v>138</v>
      </c>
      <c r="V171" s="3" t="s">
        <v>122</v>
      </c>
      <c r="W171" s="3" t="s">
        <v>123</v>
      </c>
      <c r="X171" s="3" t="s">
        <v>124</v>
      </c>
      <c r="Y171" s="3" t="s">
        <v>63</v>
      </c>
      <c r="Z171" s="3" t="s">
        <v>56</v>
      </c>
      <c r="AA171" s="3" t="s">
        <v>153</v>
      </c>
      <c r="AB171" s="3" t="s">
        <v>126</v>
      </c>
      <c r="AC171" s="3" t="s">
        <v>62</v>
      </c>
      <c r="AD171" s="3" t="s">
        <v>86</v>
      </c>
      <c r="AE171" s="3" t="s">
        <v>290</v>
      </c>
      <c r="AF171" s="3" t="s">
        <v>108</v>
      </c>
      <c r="AG171" s="3" t="s">
        <v>90</v>
      </c>
      <c r="AH171" s="3" t="s">
        <v>1156</v>
      </c>
      <c r="AI171" s="8" t="s">
        <v>1157</v>
      </c>
      <c r="AJ171" s="9" t="str">
        <f>HYPERLINK("https://drive.google.com/file/d/1I6GHgmHEyeymrzdud7XIy9UbtcAfVFaH/view?usp=drivesdk","Vedika Yogesh Gadekar_प्रमाणपत्र")</f>
        <v>Vedika Yogesh Gadekar_प्रमाणपत्र</v>
      </c>
      <c r="AK171" s="3" t="s">
        <v>1158</v>
      </c>
    </row>
    <row r="172" spans="1:37">
      <c r="A172" s="5">
        <v>44233.298793414353</v>
      </c>
      <c r="B172" s="6" t="s">
        <v>1159</v>
      </c>
      <c r="C172" s="7">
        <v>22</v>
      </c>
      <c r="D172" s="6" t="s">
        <v>1160</v>
      </c>
      <c r="E172" s="6" t="s">
        <v>1161</v>
      </c>
      <c r="F172" s="6" t="s">
        <v>1162</v>
      </c>
      <c r="G172" s="6" t="s">
        <v>135</v>
      </c>
      <c r="H172" s="6" t="s">
        <v>42</v>
      </c>
      <c r="I172" s="6">
        <v>2032</v>
      </c>
      <c r="J172" s="3" t="s">
        <v>117</v>
      </c>
      <c r="K172" s="3" t="s">
        <v>161</v>
      </c>
      <c r="L172" s="3" t="s">
        <v>45</v>
      </c>
      <c r="M172" s="3" t="s">
        <v>136</v>
      </c>
      <c r="N172" s="3" t="s">
        <v>137</v>
      </c>
      <c r="O172" s="3" t="s">
        <v>79</v>
      </c>
      <c r="P172" s="3" t="s">
        <v>49</v>
      </c>
      <c r="Q172" s="3" t="s">
        <v>50</v>
      </c>
      <c r="R172" s="3" t="s">
        <v>82</v>
      </c>
      <c r="S172" s="3" t="s">
        <v>120</v>
      </c>
      <c r="T172" s="3" t="s">
        <v>83</v>
      </c>
      <c r="U172" s="3" t="s">
        <v>138</v>
      </c>
      <c r="V172" s="3" t="s">
        <v>122</v>
      </c>
      <c r="W172" s="3" t="s">
        <v>185</v>
      </c>
      <c r="X172" s="3" t="s">
        <v>57</v>
      </c>
      <c r="Y172" s="3" t="s">
        <v>63</v>
      </c>
      <c r="Z172" s="3" t="s">
        <v>56</v>
      </c>
      <c r="AA172" s="3" t="s">
        <v>105</v>
      </c>
      <c r="AB172" s="3" t="s">
        <v>106</v>
      </c>
      <c r="AC172" s="3" t="s">
        <v>62</v>
      </c>
      <c r="AD172" s="3" t="s">
        <v>63</v>
      </c>
      <c r="AE172" s="3" t="s">
        <v>64</v>
      </c>
      <c r="AF172" s="3" t="s">
        <v>80</v>
      </c>
      <c r="AG172" s="3" t="s">
        <v>109</v>
      </c>
      <c r="AH172" s="3" t="s">
        <v>1163</v>
      </c>
      <c r="AI172" s="8" t="s">
        <v>1164</v>
      </c>
      <c r="AJ172" s="9" t="str">
        <f>HYPERLINK("https://drive.google.com/file/d/1n60pR_C_S1ovMVM1yTMwEh3IpYEaR0Hl/view?usp=drivesdk","Bhausaheb_प्रमाणपत्र")</f>
        <v>Bhausaheb_प्रमाणपत्र</v>
      </c>
      <c r="AK172" s="3" t="s">
        <v>1165</v>
      </c>
    </row>
    <row r="173" spans="1:37">
      <c r="A173" s="5">
        <v>44233.330841909723</v>
      </c>
      <c r="B173" s="6" t="s">
        <v>1166</v>
      </c>
      <c r="C173" s="7">
        <v>12</v>
      </c>
      <c r="D173" s="6" t="s">
        <v>1167</v>
      </c>
      <c r="E173" s="6" t="s">
        <v>1168</v>
      </c>
      <c r="F173" s="6" t="s">
        <v>148</v>
      </c>
      <c r="G173" s="6" t="s">
        <v>149</v>
      </c>
      <c r="H173" s="6" t="s">
        <v>98</v>
      </c>
      <c r="I173" s="6">
        <v>2035</v>
      </c>
      <c r="J173" s="3" t="s">
        <v>99</v>
      </c>
      <c r="K173" s="3" t="s">
        <v>76</v>
      </c>
      <c r="L173" s="3" t="s">
        <v>45</v>
      </c>
      <c r="M173" s="3" t="s">
        <v>46</v>
      </c>
      <c r="N173" s="3" t="s">
        <v>119</v>
      </c>
      <c r="O173" s="3" t="s">
        <v>48</v>
      </c>
      <c r="P173" s="3" t="s">
        <v>141</v>
      </c>
      <c r="Q173" s="3" t="s">
        <v>81</v>
      </c>
      <c r="R173" s="3" t="s">
        <v>51</v>
      </c>
      <c r="S173" s="3" t="s">
        <v>52</v>
      </c>
      <c r="T173" s="3" t="s">
        <v>53</v>
      </c>
      <c r="U173" s="3" t="s">
        <v>104</v>
      </c>
      <c r="V173" s="3" t="s">
        <v>55</v>
      </c>
      <c r="W173" s="3" t="s">
        <v>123</v>
      </c>
      <c r="X173" s="3" t="s">
        <v>57</v>
      </c>
      <c r="Y173" s="3" t="s">
        <v>56</v>
      </c>
      <c r="Z173" s="3" t="s">
        <v>59</v>
      </c>
      <c r="AA173" s="3" t="s">
        <v>105</v>
      </c>
      <c r="AB173" s="3" t="s">
        <v>106</v>
      </c>
      <c r="AC173" s="3" t="s">
        <v>154</v>
      </c>
      <c r="AD173" s="3" t="s">
        <v>140</v>
      </c>
      <c r="AE173" s="3" t="s">
        <v>107</v>
      </c>
      <c r="AF173" s="3" t="s">
        <v>80</v>
      </c>
      <c r="AG173" s="3" t="s">
        <v>548</v>
      </c>
      <c r="AH173" s="3" t="s">
        <v>1169</v>
      </c>
      <c r="AI173" s="8" t="s">
        <v>1170</v>
      </c>
      <c r="AJ173" s="9" t="str">
        <f>HYPERLINK("https://drive.google.com/file/d/1wZBiZpw1c3CupDcf4jgF36Fp4BaBCzcq/view?usp=drivesdk","Pravin Laxman Jaybhaye_प्रमाणपत्र")</f>
        <v>Pravin Laxman Jaybhaye_प्रमाणपत्र</v>
      </c>
      <c r="AK173" s="3" t="s">
        <v>1171</v>
      </c>
    </row>
    <row r="174" spans="1:37">
      <c r="A174" s="5">
        <v>44233.763125833335</v>
      </c>
      <c r="B174" s="6" t="s">
        <v>1172</v>
      </c>
      <c r="C174" s="7">
        <v>28</v>
      </c>
      <c r="D174" s="6" t="s">
        <v>1173</v>
      </c>
      <c r="E174" s="6" t="s">
        <v>1174</v>
      </c>
      <c r="F174" s="6" t="s">
        <v>1175</v>
      </c>
      <c r="G174" s="6" t="s">
        <v>207</v>
      </c>
      <c r="H174" s="6" t="s">
        <v>150</v>
      </c>
      <c r="I174" s="6">
        <v>2032</v>
      </c>
      <c r="J174" s="3" t="s">
        <v>117</v>
      </c>
      <c r="K174" s="3" t="s">
        <v>161</v>
      </c>
      <c r="L174" s="3" t="s">
        <v>45</v>
      </c>
      <c r="M174" s="3" t="s">
        <v>78</v>
      </c>
      <c r="N174" s="3" t="s">
        <v>137</v>
      </c>
      <c r="O174" s="3" t="s">
        <v>79</v>
      </c>
      <c r="P174" s="3" t="s">
        <v>141</v>
      </c>
      <c r="Q174" s="3" t="s">
        <v>50</v>
      </c>
      <c r="R174" s="3" t="s">
        <v>184</v>
      </c>
      <c r="S174" s="3" t="s">
        <v>103</v>
      </c>
      <c r="T174" s="3" t="s">
        <v>83</v>
      </c>
      <c r="U174" s="3" t="s">
        <v>54</v>
      </c>
      <c r="V174" s="3" t="s">
        <v>49</v>
      </c>
      <c r="W174" s="3" t="s">
        <v>56</v>
      </c>
      <c r="X174" s="3" t="s">
        <v>124</v>
      </c>
      <c r="Y174" s="3" t="s">
        <v>86</v>
      </c>
      <c r="Z174" s="3" t="s">
        <v>58</v>
      </c>
      <c r="AA174" s="3" t="s">
        <v>153</v>
      </c>
      <c r="AB174" s="3" t="s">
        <v>106</v>
      </c>
      <c r="AC174" s="3" t="s">
        <v>88</v>
      </c>
      <c r="AD174" s="3" t="s">
        <v>86</v>
      </c>
      <c r="AE174" s="3" t="s">
        <v>64</v>
      </c>
      <c r="AF174" s="3" t="s">
        <v>108</v>
      </c>
      <c r="AG174" s="3" t="s">
        <v>90</v>
      </c>
      <c r="AH174" s="3" t="s">
        <v>1176</v>
      </c>
      <c r="AI174" s="8" t="s">
        <v>1177</v>
      </c>
      <c r="AJ174" s="9" t="str">
        <f>HYPERLINK("https://drive.google.com/file/d/1HUKU8PTFW7gjGDn35fWyy5IzHm4mEYiv/view?usp=drivesdk","Aryan Ambadas Avhad_प्रमाणपत्र")</f>
        <v>Aryan Ambadas Avhad_प्रमाणपत्र</v>
      </c>
      <c r="AK174" s="3" t="s">
        <v>1178</v>
      </c>
    </row>
    <row r="175" spans="1:37">
      <c r="A175" s="5">
        <v>44233.796642939815</v>
      </c>
      <c r="B175" s="6" t="s">
        <v>1179</v>
      </c>
      <c r="C175" s="7">
        <v>16</v>
      </c>
      <c r="D175" s="6" t="s">
        <v>1180</v>
      </c>
      <c r="E175" s="6" t="s">
        <v>473</v>
      </c>
      <c r="F175" s="6" t="s">
        <v>148</v>
      </c>
      <c r="G175" s="6" t="s">
        <v>403</v>
      </c>
      <c r="H175" s="6" t="s">
        <v>98</v>
      </c>
      <c r="I175" s="6">
        <v>2025</v>
      </c>
      <c r="J175" s="3" t="s">
        <v>99</v>
      </c>
      <c r="K175" s="3" t="s">
        <v>100</v>
      </c>
      <c r="L175" s="3" t="s">
        <v>45</v>
      </c>
      <c r="M175" s="3" t="s">
        <v>78</v>
      </c>
      <c r="N175" s="3" t="s">
        <v>101</v>
      </c>
      <c r="O175" s="3" t="s">
        <v>200</v>
      </c>
      <c r="P175" s="3" t="s">
        <v>49</v>
      </c>
      <c r="Q175" s="3" t="s">
        <v>183</v>
      </c>
      <c r="R175" s="3" t="s">
        <v>51</v>
      </c>
      <c r="S175" s="3" t="s">
        <v>152</v>
      </c>
      <c r="T175" s="3" t="s">
        <v>83</v>
      </c>
      <c r="U175" s="3" t="s">
        <v>121</v>
      </c>
      <c r="V175" s="3" t="s">
        <v>49</v>
      </c>
      <c r="W175" s="3" t="s">
        <v>123</v>
      </c>
      <c r="X175" s="3" t="s">
        <v>85</v>
      </c>
      <c r="Y175" s="3" t="s">
        <v>56</v>
      </c>
      <c r="Z175" s="3" t="s">
        <v>59</v>
      </c>
      <c r="AA175" s="3" t="s">
        <v>153</v>
      </c>
      <c r="AB175" s="3" t="s">
        <v>87</v>
      </c>
      <c r="AC175" s="3" t="s">
        <v>62</v>
      </c>
      <c r="AD175" s="3" t="s">
        <v>86</v>
      </c>
      <c r="AE175" s="3" t="s">
        <v>290</v>
      </c>
      <c r="AF175" s="3" t="s">
        <v>108</v>
      </c>
      <c r="AG175" s="3" t="s">
        <v>66</v>
      </c>
      <c r="AH175" s="3" t="s">
        <v>1181</v>
      </c>
      <c r="AI175" s="8" t="s">
        <v>1182</v>
      </c>
      <c r="AJ175" s="9" t="str">
        <f>HYPERLINK("https://drive.google.com/file/d/13P5Yh4y5lxTDB8wIxPp4g0UrANQ0C46-/view?usp=drivesdk","Shashikant bhilare_प्रमाणपत्र")</f>
        <v>Shashikant bhilare_प्रमाणपत्र</v>
      </c>
      <c r="AK175" s="3" t="s">
        <v>1183</v>
      </c>
    </row>
    <row r="176" spans="1:37">
      <c r="A176" s="5">
        <v>44233.802571736116</v>
      </c>
      <c r="B176" s="6" t="s">
        <v>1184</v>
      </c>
      <c r="C176" s="7">
        <v>18</v>
      </c>
      <c r="D176" s="6" t="s">
        <v>1185</v>
      </c>
      <c r="E176" s="6" t="s">
        <v>1186</v>
      </c>
      <c r="F176" s="6" t="s">
        <v>116</v>
      </c>
      <c r="G176" s="6" t="s">
        <v>207</v>
      </c>
      <c r="H176" s="6" t="s">
        <v>98</v>
      </c>
      <c r="I176" s="6">
        <v>2032</v>
      </c>
      <c r="J176" s="3" t="s">
        <v>43</v>
      </c>
      <c r="K176" s="3" t="s">
        <v>44</v>
      </c>
      <c r="L176" s="3" t="s">
        <v>151</v>
      </c>
      <c r="M176" s="3" t="s">
        <v>118</v>
      </c>
      <c r="N176" s="3" t="s">
        <v>101</v>
      </c>
      <c r="O176" s="3" t="s">
        <v>200</v>
      </c>
      <c r="P176" s="3" t="s">
        <v>141</v>
      </c>
      <c r="Q176" s="3" t="s">
        <v>50</v>
      </c>
      <c r="R176" s="3" t="s">
        <v>184</v>
      </c>
      <c r="S176" s="3" t="s">
        <v>152</v>
      </c>
      <c r="T176" s="3" t="s">
        <v>83</v>
      </c>
      <c r="U176" s="3" t="s">
        <v>54</v>
      </c>
      <c r="V176" s="3" t="s">
        <v>122</v>
      </c>
      <c r="W176" s="3" t="s">
        <v>123</v>
      </c>
      <c r="X176" s="3" t="s">
        <v>85</v>
      </c>
      <c r="Y176" s="3" t="s">
        <v>58</v>
      </c>
      <c r="Z176" s="3" t="s">
        <v>63</v>
      </c>
      <c r="AA176" s="3" t="s">
        <v>153</v>
      </c>
      <c r="AB176" s="3" t="s">
        <v>106</v>
      </c>
      <c r="AC176" s="3" t="s">
        <v>88</v>
      </c>
      <c r="AD176" s="3" t="s">
        <v>63</v>
      </c>
      <c r="AE176" s="3" t="s">
        <v>64</v>
      </c>
      <c r="AF176" s="3" t="s">
        <v>108</v>
      </c>
      <c r="AG176" s="3" t="s">
        <v>109</v>
      </c>
      <c r="AH176" s="3" t="s">
        <v>1187</v>
      </c>
      <c r="AI176" s="8" t="s">
        <v>1188</v>
      </c>
      <c r="AJ176" s="9" t="str">
        <f>HYPERLINK("https://drive.google.com/file/d/1MB8ujGx0ZMV3UEy0NDK05HpNs29Mus4E/view?usp=drivesdk","नयन नवनाथ भिलारे_प्रमाणपत्र")</f>
        <v>नयन नवनाथ भिलारे_प्रमाणपत्र</v>
      </c>
      <c r="AK176" s="3" t="s">
        <v>1189</v>
      </c>
    </row>
    <row r="177" spans="1:37">
      <c r="A177" s="5">
        <v>44233.803732280096</v>
      </c>
      <c r="B177" s="6" t="s">
        <v>1190</v>
      </c>
      <c r="C177" s="7">
        <v>18</v>
      </c>
      <c r="D177" s="6" t="s">
        <v>1191</v>
      </c>
      <c r="E177" s="6" t="s">
        <v>1192</v>
      </c>
      <c r="F177" s="6" t="s">
        <v>148</v>
      </c>
      <c r="G177" s="6" t="s">
        <v>149</v>
      </c>
      <c r="H177" s="6" t="s">
        <v>98</v>
      </c>
      <c r="I177" s="6">
        <v>2035</v>
      </c>
      <c r="J177" s="3" t="s">
        <v>117</v>
      </c>
      <c r="K177" s="3" t="s">
        <v>44</v>
      </c>
      <c r="L177" s="3" t="s">
        <v>45</v>
      </c>
      <c r="M177" s="3" t="s">
        <v>78</v>
      </c>
      <c r="N177" s="3" t="s">
        <v>101</v>
      </c>
      <c r="O177" s="3" t="s">
        <v>79</v>
      </c>
      <c r="P177" s="3" t="s">
        <v>102</v>
      </c>
      <c r="Q177" s="3" t="s">
        <v>183</v>
      </c>
      <c r="R177" s="3" t="s">
        <v>51</v>
      </c>
      <c r="S177" s="3" t="s">
        <v>52</v>
      </c>
      <c r="T177" s="3" t="s">
        <v>53</v>
      </c>
      <c r="U177" s="3" t="s">
        <v>104</v>
      </c>
      <c r="V177" s="3" t="s">
        <v>80</v>
      </c>
      <c r="W177" s="3" t="s">
        <v>123</v>
      </c>
      <c r="X177" s="3" t="s">
        <v>175</v>
      </c>
      <c r="Y177" s="3" t="s">
        <v>86</v>
      </c>
      <c r="Z177" s="3" t="s">
        <v>59</v>
      </c>
      <c r="AA177" s="3" t="s">
        <v>105</v>
      </c>
      <c r="AB177" s="3" t="s">
        <v>106</v>
      </c>
      <c r="AC177" s="3" t="s">
        <v>62</v>
      </c>
      <c r="AD177" s="3" t="s">
        <v>86</v>
      </c>
      <c r="AE177" s="3" t="s">
        <v>107</v>
      </c>
      <c r="AF177" s="3" t="s">
        <v>141</v>
      </c>
      <c r="AG177" s="3" t="s">
        <v>90</v>
      </c>
      <c r="AH177" s="3" t="s">
        <v>1193</v>
      </c>
      <c r="AI177" s="8" t="s">
        <v>1194</v>
      </c>
      <c r="AJ177" s="9" t="str">
        <f>HYPERLINK("https://drive.google.com/file/d/1KIh3FfBA4YoXbL6-r4cpSQovidIMNSjI/view?usp=drivesdk","Pradip dattatraya jare_प्रमाणपत्र")</f>
        <v>Pradip dattatraya jare_प्रमाणपत्र</v>
      </c>
      <c r="AK177" s="3" t="s">
        <v>1195</v>
      </c>
    </row>
    <row r="178" spans="1:37">
      <c r="A178" s="5">
        <v>44233.859028854167</v>
      </c>
      <c r="B178" s="6" t="s">
        <v>1196</v>
      </c>
      <c r="C178" s="7">
        <v>20</v>
      </c>
      <c r="D178" s="6" t="s">
        <v>1197</v>
      </c>
      <c r="E178" s="6" t="s">
        <v>604</v>
      </c>
      <c r="F178" s="6" t="s">
        <v>148</v>
      </c>
      <c r="G178" s="6" t="s">
        <v>149</v>
      </c>
      <c r="H178" s="6" t="s">
        <v>42</v>
      </c>
      <c r="I178" s="6">
        <v>2035</v>
      </c>
      <c r="J178" s="3" t="s">
        <v>117</v>
      </c>
      <c r="K178" s="3" t="s">
        <v>161</v>
      </c>
      <c r="L178" s="3" t="s">
        <v>45</v>
      </c>
      <c r="M178" s="3" t="s">
        <v>118</v>
      </c>
      <c r="N178" s="3" t="s">
        <v>101</v>
      </c>
      <c r="O178" s="3" t="s">
        <v>200</v>
      </c>
      <c r="P178" s="3" t="s">
        <v>80</v>
      </c>
      <c r="Q178" s="3" t="s">
        <v>81</v>
      </c>
      <c r="R178" s="3" t="s">
        <v>51</v>
      </c>
      <c r="S178" s="3" t="s">
        <v>120</v>
      </c>
      <c r="T178" s="3" t="s">
        <v>53</v>
      </c>
      <c r="U178" s="3" t="s">
        <v>138</v>
      </c>
      <c r="V178" s="3" t="s">
        <v>122</v>
      </c>
      <c r="W178" s="3" t="s">
        <v>123</v>
      </c>
      <c r="X178" s="3" t="s">
        <v>124</v>
      </c>
      <c r="Y178" s="3" t="s">
        <v>56</v>
      </c>
      <c r="Z178" s="3" t="s">
        <v>59</v>
      </c>
      <c r="AA178" s="3" t="s">
        <v>60</v>
      </c>
      <c r="AB178" s="3" t="s">
        <v>106</v>
      </c>
      <c r="AC178" s="3" t="s">
        <v>88</v>
      </c>
      <c r="AD178" s="3" t="s">
        <v>63</v>
      </c>
      <c r="AE178" s="3" t="s">
        <v>64</v>
      </c>
      <c r="AF178" s="3" t="s">
        <v>141</v>
      </c>
      <c r="AG178" s="3" t="s">
        <v>109</v>
      </c>
      <c r="AH178" s="3" t="s">
        <v>1198</v>
      </c>
      <c r="AI178" s="8" t="s">
        <v>1199</v>
      </c>
      <c r="AJ178" s="9" t="str">
        <f>HYPERLINK("https://drive.google.com/file/d/1Oh2W_rM_V2O4JvxIj0Jqwyu_6J2SdGCy/view?usp=drivesdk","Sable Harshavardhan parmeshwar_प्रमाणपत्र")</f>
        <v>Sable Harshavardhan parmeshwar_प्रमाणपत्र</v>
      </c>
      <c r="AK178" s="3" t="s">
        <v>1200</v>
      </c>
    </row>
    <row r="179" spans="1:37">
      <c r="A179" s="5">
        <v>44233.866785590275</v>
      </c>
      <c r="B179" s="6" t="s">
        <v>1201</v>
      </c>
      <c r="C179" s="7">
        <v>20</v>
      </c>
      <c r="D179" s="6" t="s">
        <v>1202</v>
      </c>
      <c r="E179" s="6" t="s">
        <v>651</v>
      </c>
      <c r="F179" s="6" t="s">
        <v>148</v>
      </c>
      <c r="G179" s="6" t="s">
        <v>207</v>
      </c>
      <c r="H179" s="6" t="s">
        <v>98</v>
      </c>
      <c r="I179" s="6">
        <v>2027</v>
      </c>
      <c r="J179" s="3" t="s">
        <v>99</v>
      </c>
      <c r="K179" s="3" t="s">
        <v>44</v>
      </c>
      <c r="L179" s="3" t="s">
        <v>151</v>
      </c>
      <c r="M179" s="3" t="s">
        <v>118</v>
      </c>
      <c r="N179" s="3" t="s">
        <v>119</v>
      </c>
      <c r="O179" s="3" t="s">
        <v>79</v>
      </c>
      <c r="P179" s="3" t="s">
        <v>102</v>
      </c>
      <c r="Q179" s="3" t="s">
        <v>183</v>
      </c>
      <c r="R179" s="3" t="s">
        <v>184</v>
      </c>
      <c r="S179" s="3" t="s">
        <v>120</v>
      </c>
      <c r="T179" s="3" t="s">
        <v>53</v>
      </c>
      <c r="U179" s="3" t="s">
        <v>138</v>
      </c>
      <c r="V179" s="3" t="s">
        <v>122</v>
      </c>
      <c r="W179" s="3" t="s">
        <v>56</v>
      </c>
      <c r="X179" s="3" t="s">
        <v>175</v>
      </c>
      <c r="Y179" s="3" t="s">
        <v>86</v>
      </c>
      <c r="Z179" s="3" t="s">
        <v>58</v>
      </c>
      <c r="AA179" s="3" t="s">
        <v>153</v>
      </c>
      <c r="AB179" s="3" t="s">
        <v>126</v>
      </c>
      <c r="AC179" s="3" t="s">
        <v>62</v>
      </c>
      <c r="AD179" s="3" t="s">
        <v>127</v>
      </c>
      <c r="AE179" s="3" t="s">
        <v>64</v>
      </c>
      <c r="AF179" s="3" t="s">
        <v>80</v>
      </c>
      <c r="AG179" s="3" t="s">
        <v>90</v>
      </c>
      <c r="AH179" s="3" t="s">
        <v>1203</v>
      </c>
      <c r="AI179" s="8" t="s">
        <v>1204</v>
      </c>
      <c r="AJ179" s="9" t="str">
        <f>HYPERLINK("https://drive.google.com/file/d/1GYuN_8XKodugUZAA8ADNKx4DRpiyeIyU/view?usp=drivesdk","Tushar Ganesh Shelke_प्रमाणपत्र")</f>
        <v>Tushar Ganesh Shelke_प्रमाणपत्र</v>
      </c>
      <c r="AK179" s="3" t="s">
        <v>1205</v>
      </c>
    </row>
    <row r="180" spans="1:37">
      <c r="A180" s="5">
        <v>44233.869885347223</v>
      </c>
      <c r="B180" s="6" t="s">
        <v>1206</v>
      </c>
      <c r="C180" s="7">
        <v>18</v>
      </c>
      <c r="D180" s="6" t="s">
        <v>1207</v>
      </c>
      <c r="E180" s="6" t="s">
        <v>96</v>
      </c>
      <c r="F180" s="6" t="s">
        <v>97</v>
      </c>
      <c r="G180" s="6" t="s">
        <v>149</v>
      </c>
      <c r="H180" s="6" t="s">
        <v>98</v>
      </c>
      <c r="I180" s="6">
        <v>2032</v>
      </c>
      <c r="J180" s="3" t="s">
        <v>43</v>
      </c>
      <c r="K180" s="3" t="s">
        <v>100</v>
      </c>
      <c r="L180" s="3" t="s">
        <v>151</v>
      </c>
      <c r="M180" s="3" t="s">
        <v>46</v>
      </c>
      <c r="N180" s="3" t="s">
        <v>119</v>
      </c>
      <c r="O180" s="3" t="s">
        <v>79</v>
      </c>
      <c r="P180" s="3" t="s">
        <v>102</v>
      </c>
      <c r="Q180" s="3" t="s">
        <v>183</v>
      </c>
      <c r="R180" s="3" t="s">
        <v>184</v>
      </c>
      <c r="T180" s="3" t="s">
        <v>83</v>
      </c>
      <c r="U180" s="3" t="s">
        <v>54</v>
      </c>
      <c r="V180" s="3" t="s">
        <v>122</v>
      </c>
      <c r="W180" s="3" t="s">
        <v>56</v>
      </c>
      <c r="X180" s="3" t="s">
        <v>85</v>
      </c>
      <c r="Y180" s="3" t="s">
        <v>63</v>
      </c>
      <c r="Z180" s="3" t="s">
        <v>59</v>
      </c>
      <c r="AA180" s="3" t="s">
        <v>153</v>
      </c>
      <c r="AB180" s="3" t="s">
        <v>106</v>
      </c>
      <c r="AC180" s="3" t="s">
        <v>154</v>
      </c>
      <c r="AD180" s="3" t="s">
        <v>127</v>
      </c>
      <c r="AE180" s="3" t="s">
        <v>290</v>
      </c>
      <c r="AF180" s="3" t="s">
        <v>108</v>
      </c>
      <c r="AG180" s="3" t="s">
        <v>548</v>
      </c>
      <c r="AH180" s="3" t="s">
        <v>1208</v>
      </c>
      <c r="AI180" s="8" t="s">
        <v>1209</v>
      </c>
      <c r="AJ180" s="9" t="str">
        <f>HYPERLINK("https://drive.google.com/file/d/1xGj_M4_whDv__x8UOVVzvFJRdbDtS2lD/view?usp=drivesdk","Sakshi ashok Khamkar _प्रमाणपत्र")</f>
        <v>Sakshi ashok Khamkar _प्रमाणपत्र</v>
      </c>
      <c r="AK180" s="3" t="s">
        <v>1210</v>
      </c>
    </row>
    <row r="181" spans="1:37">
      <c r="A181" s="5">
        <v>44233.875921273153</v>
      </c>
      <c r="B181" s="6" t="s">
        <v>1211</v>
      </c>
      <c r="C181" s="7">
        <v>18</v>
      </c>
      <c r="D181" s="6" t="s">
        <v>1212</v>
      </c>
      <c r="E181" s="6" t="s">
        <v>1213</v>
      </c>
      <c r="F181" s="6" t="s">
        <v>148</v>
      </c>
      <c r="G181" s="6" t="s">
        <v>74</v>
      </c>
      <c r="H181" s="6" t="s">
        <v>42</v>
      </c>
      <c r="I181" s="6">
        <v>2032</v>
      </c>
      <c r="J181" s="3" t="s">
        <v>43</v>
      </c>
      <c r="K181" s="3" t="s">
        <v>161</v>
      </c>
      <c r="L181" s="3" t="s">
        <v>151</v>
      </c>
      <c r="M181" s="3" t="s">
        <v>118</v>
      </c>
      <c r="N181" s="3" t="s">
        <v>47</v>
      </c>
      <c r="O181" s="3" t="s">
        <v>79</v>
      </c>
      <c r="P181" s="3" t="s">
        <v>49</v>
      </c>
      <c r="Q181" s="3" t="s">
        <v>183</v>
      </c>
      <c r="R181" s="3" t="s">
        <v>82</v>
      </c>
      <c r="S181" s="3" t="s">
        <v>52</v>
      </c>
      <c r="T181" s="3" t="s">
        <v>83</v>
      </c>
      <c r="U181" s="3" t="s">
        <v>138</v>
      </c>
      <c r="V181" s="3" t="s">
        <v>122</v>
      </c>
      <c r="W181" s="3" t="s">
        <v>56</v>
      </c>
      <c r="X181" s="3" t="s">
        <v>85</v>
      </c>
      <c r="Y181" s="3" t="s">
        <v>56</v>
      </c>
      <c r="Z181" s="3" t="s">
        <v>63</v>
      </c>
      <c r="AA181" s="3" t="s">
        <v>105</v>
      </c>
      <c r="AB181" s="3" t="s">
        <v>106</v>
      </c>
      <c r="AC181" s="3" t="s">
        <v>62</v>
      </c>
      <c r="AD181" s="3" t="s">
        <v>86</v>
      </c>
      <c r="AE181" s="3" t="s">
        <v>64</v>
      </c>
      <c r="AF181" s="3" t="s">
        <v>108</v>
      </c>
      <c r="AG181" s="3" t="s">
        <v>90</v>
      </c>
      <c r="AH181" s="3" t="s">
        <v>1214</v>
      </c>
      <c r="AI181" s="8" t="s">
        <v>1215</v>
      </c>
      <c r="AJ181" s="9" t="str">
        <f>HYPERLINK("https://drive.google.com/file/d/1d0GXfh9CcSxfgvIhOSQJoHKBFcFnQrqt/view?usp=drivesdk","Arati Vitthal More_प्रमाणपत्र")</f>
        <v>Arati Vitthal More_प्रमाणपत्र</v>
      </c>
      <c r="AK181" s="3" t="s">
        <v>1216</v>
      </c>
    </row>
    <row r="182" spans="1:37">
      <c r="A182" s="5">
        <v>44233.9133319213</v>
      </c>
      <c r="B182" s="6" t="s">
        <v>1217</v>
      </c>
      <c r="C182" s="7">
        <v>12</v>
      </c>
      <c r="D182" s="6" t="s">
        <v>1218</v>
      </c>
      <c r="E182" s="6" t="s">
        <v>115</v>
      </c>
      <c r="F182" s="6" t="s">
        <v>116</v>
      </c>
      <c r="G182" s="6" t="s">
        <v>207</v>
      </c>
      <c r="H182" s="6" t="s">
        <v>150</v>
      </c>
      <c r="I182" s="6">
        <v>2025</v>
      </c>
      <c r="J182" s="3" t="s">
        <v>117</v>
      </c>
      <c r="K182" s="3" t="s">
        <v>161</v>
      </c>
      <c r="L182" s="3" t="s">
        <v>45</v>
      </c>
      <c r="M182" s="3" t="s">
        <v>118</v>
      </c>
      <c r="N182" s="3" t="s">
        <v>119</v>
      </c>
      <c r="O182" s="3" t="s">
        <v>79</v>
      </c>
      <c r="P182" s="3" t="s">
        <v>141</v>
      </c>
      <c r="Q182" s="3" t="s">
        <v>183</v>
      </c>
      <c r="R182" s="3" t="s">
        <v>82</v>
      </c>
      <c r="S182" s="3" t="s">
        <v>152</v>
      </c>
      <c r="T182" s="3" t="s">
        <v>289</v>
      </c>
      <c r="U182" s="3" t="s">
        <v>121</v>
      </c>
      <c r="V182" s="3" t="s">
        <v>49</v>
      </c>
      <c r="W182" s="3" t="s">
        <v>84</v>
      </c>
      <c r="X182" s="3" t="s">
        <v>85</v>
      </c>
      <c r="Y182" s="3" t="s">
        <v>86</v>
      </c>
      <c r="Z182" s="3" t="s">
        <v>58</v>
      </c>
      <c r="AA182" s="3" t="s">
        <v>60</v>
      </c>
      <c r="AB182" s="3" t="s">
        <v>61</v>
      </c>
      <c r="AC182" s="3" t="s">
        <v>88</v>
      </c>
      <c r="AD182" s="3" t="s">
        <v>127</v>
      </c>
      <c r="AE182" s="3" t="s">
        <v>64</v>
      </c>
      <c r="AF182" s="3" t="s">
        <v>108</v>
      </c>
      <c r="AG182" s="3" t="s">
        <v>90</v>
      </c>
      <c r="AH182" s="3" t="s">
        <v>1219</v>
      </c>
      <c r="AI182" s="8" t="s">
        <v>1220</v>
      </c>
      <c r="AJ182" s="9" t="str">
        <f>HYPERLINK("https://drive.google.com/file/d/1M6E2BtZBt4zS5jI7EZVTW-cGQWEa8EkG/view?usp=drivesdk","शुभम भागवत जायभाये_प्रमाणपत्र")</f>
        <v>शुभम भागवत जायभाये_प्रमाणपत्र</v>
      </c>
      <c r="AK182" s="3" t="s">
        <v>1221</v>
      </c>
    </row>
    <row r="183" spans="1:37">
      <c r="A183" s="5">
        <v>44233.918450509256</v>
      </c>
      <c r="B183" s="6" t="s">
        <v>1222</v>
      </c>
      <c r="C183" s="7">
        <v>20</v>
      </c>
      <c r="D183" s="6" t="s">
        <v>1223</v>
      </c>
      <c r="E183" s="6" t="s">
        <v>1224</v>
      </c>
      <c r="F183" s="6" t="s">
        <v>192</v>
      </c>
      <c r="G183" s="6" t="s">
        <v>135</v>
      </c>
      <c r="H183" s="6" t="s">
        <v>150</v>
      </c>
      <c r="I183" s="6">
        <v>2035</v>
      </c>
      <c r="J183" s="3" t="s">
        <v>117</v>
      </c>
      <c r="K183" s="3" t="s">
        <v>76</v>
      </c>
      <c r="L183" s="3" t="s">
        <v>45</v>
      </c>
      <c r="M183" s="3" t="s">
        <v>78</v>
      </c>
      <c r="N183" s="3" t="s">
        <v>101</v>
      </c>
      <c r="O183" s="3" t="s">
        <v>79</v>
      </c>
      <c r="P183" s="3" t="s">
        <v>102</v>
      </c>
      <c r="Q183" s="3" t="s">
        <v>59</v>
      </c>
      <c r="R183" s="3" t="s">
        <v>184</v>
      </c>
      <c r="S183" s="3" t="s">
        <v>52</v>
      </c>
      <c r="T183" s="3" t="s">
        <v>289</v>
      </c>
      <c r="U183" s="3" t="s">
        <v>121</v>
      </c>
      <c r="V183" s="3" t="s">
        <v>55</v>
      </c>
      <c r="W183" s="3" t="s">
        <v>123</v>
      </c>
      <c r="X183" s="3" t="s">
        <v>124</v>
      </c>
      <c r="Y183" s="3" t="s">
        <v>58</v>
      </c>
      <c r="Z183" s="3" t="s">
        <v>63</v>
      </c>
      <c r="AA183" s="3" t="s">
        <v>60</v>
      </c>
      <c r="AB183" s="3" t="s">
        <v>106</v>
      </c>
      <c r="AC183" s="3" t="s">
        <v>62</v>
      </c>
      <c r="AD183" s="3" t="s">
        <v>86</v>
      </c>
      <c r="AE183" s="3" t="s">
        <v>64</v>
      </c>
      <c r="AF183" s="3" t="s">
        <v>80</v>
      </c>
      <c r="AG183" s="3" t="s">
        <v>90</v>
      </c>
      <c r="AH183" s="3" t="s">
        <v>1225</v>
      </c>
      <c r="AI183" s="8" t="s">
        <v>1226</v>
      </c>
      <c r="AJ183" s="9" t="str">
        <f>HYPERLINK("https://drive.google.com/file/d/1mdW9UUvbY8-PUaEihxEXXhm_QbqgY2lV/view?usp=drivesdk","Nikita aadinath lipane_प्रमाणपत्र")</f>
        <v>Nikita aadinath lipane_प्रमाणपत्र</v>
      </c>
      <c r="AK183" s="3" t="s">
        <v>1227</v>
      </c>
    </row>
    <row r="184" spans="1:37">
      <c r="A184" s="5">
        <v>44233.925270069449</v>
      </c>
      <c r="B184" s="6" t="s">
        <v>1228</v>
      </c>
      <c r="C184" s="7">
        <v>20</v>
      </c>
      <c r="D184" s="6" t="s">
        <v>1229</v>
      </c>
      <c r="E184" s="6" t="s">
        <v>1230</v>
      </c>
      <c r="F184" s="6" t="s">
        <v>1231</v>
      </c>
      <c r="G184" s="6" t="s">
        <v>135</v>
      </c>
      <c r="H184" s="6" t="s">
        <v>42</v>
      </c>
      <c r="I184" s="6">
        <v>2032</v>
      </c>
      <c r="J184" s="3" t="s">
        <v>75</v>
      </c>
      <c r="K184" s="3" t="s">
        <v>44</v>
      </c>
      <c r="L184" s="3" t="s">
        <v>45</v>
      </c>
      <c r="M184" s="3" t="s">
        <v>78</v>
      </c>
      <c r="N184" s="3" t="s">
        <v>137</v>
      </c>
      <c r="O184" s="3" t="s">
        <v>79</v>
      </c>
      <c r="P184" s="3" t="s">
        <v>102</v>
      </c>
      <c r="Q184" s="3" t="s">
        <v>81</v>
      </c>
      <c r="R184" s="3" t="s">
        <v>184</v>
      </c>
      <c r="S184" s="3" t="s">
        <v>120</v>
      </c>
      <c r="T184" s="3" t="s">
        <v>53</v>
      </c>
      <c r="U184" s="3" t="s">
        <v>121</v>
      </c>
      <c r="V184" s="3" t="s">
        <v>49</v>
      </c>
      <c r="W184" s="3" t="s">
        <v>84</v>
      </c>
      <c r="X184" s="3" t="s">
        <v>85</v>
      </c>
      <c r="Y184" s="3" t="s">
        <v>63</v>
      </c>
      <c r="Z184" s="3" t="s">
        <v>59</v>
      </c>
      <c r="AA184" s="3" t="s">
        <v>60</v>
      </c>
      <c r="AB184" s="3" t="s">
        <v>87</v>
      </c>
      <c r="AC184" s="3" t="s">
        <v>62</v>
      </c>
      <c r="AD184" s="3" t="s">
        <v>63</v>
      </c>
      <c r="AE184" s="3" t="s">
        <v>64</v>
      </c>
      <c r="AF184" s="3" t="s">
        <v>65</v>
      </c>
      <c r="AG184" s="3" t="s">
        <v>90</v>
      </c>
      <c r="AH184" s="3" t="s">
        <v>1232</v>
      </c>
      <c r="AI184" s="8" t="s">
        <v>1233</v>
      </c>
      <c r="AJ184" s="9" t="str">
        <f>HYPERLINK("https://drive.google.com/file/d/19Tb1enVm5NCDYGVTHHKWlnbK2M4i55vX/view?usp=drivesdk","Kolhe Utkarsha _प्रमाणपत्र")</f>
        <v>Kolhe Utkarsha _प्रमाणपत्र</v>
      </c>
      <c r="AK184" s="3" t="s">
        <v>1234</v>
      </c>
    </row>
    <row r="185" spans="1:37">
      <c r="A185" s="5">
        <v>44233.933694641208</v>
      </c>
      <c r="B185" s="6" t="s">
        <v>1235</v>
      </c>
      <c r="C185" s="7">
        <v>20</v>
      </c>
      <c r="D185" s="6" t="s">
        <v>1236</v>
      </c>
      <c r="E185" s="6" t="s">
        <v>651</v>
      </c>
      <c r="F185" s="6" t="s">
        <v>148</v>
      </c>
      <c r="G185" s="6" t="s">
        <v>207</v>
      </c>
      <c r="H185" s="6" t="s">
        <v>98</v>
      </c>
      <c r="I185" s="6">
        <v>2025</v>
      </c>
      <c r="J185" s="3" t="s">
        <v>117</v>
      </c>
      <c r="K185" s="3" t="s">
        <v>44</v>
      </c>
      <c r="L185" s="3" t="s">
        <v>45</v>
      </c>
      <c r="M185" s="3" t="s">
        <v>118</v>
      </c>
      <c r="N185" s="3" t="s">
        <v>47</v>
      </c>
      <c r="O185" s="3" t="s">
        <v>79</v>
      </c>
      <c r="P185" s="3" t="s">
        <v>141</v>
      </c>
      <c r="Q185" s="3" t="s">
        <v>183</v>
      </c>
      <c r="R185" s="3" t="s">
        <v>184</v>
      </c>
      <c r="S185" s="3" t="s">
        <v>120</v>
      </c>
      <c r="T185" s="3" t="s">
        <v>53</v>
      </c>
      <c r="U185" s="3" t="s">
        <v>121</v>
      </c>
      <c r="V185" s="3" t="s">
        <v>122</v>
      </c>
      <c r="W185" s="3" t="s">
        <v>123</v>
      </c>
      <c r="X185" s="3" t="s">
        <v>85</v>
      </c>
      <c r="Y185" s="3" t="s">
        <v>86</v>
      </c>
      <c r="Z185" s="3" t="s">
        <v>58</v>
      </c>
      <c r="AA185" s="3" t="s">
        <v>125</v>
      </c>
      <c r="AB185" s="3" t="s">
        <v>106</v>
      </c>
      <c r="AC185" s="3" t="s">
        <v>62</v>
      </c>
      <c r="AD185" s="3" t="s">
        <v>127</v>
      </c>
      <c r="AE185" s="3" t="s">
        <v>64</v>
      </c>
      <c r="AF185" s="3" t="s">
        <v>80</v>
      </c>
      <c r="AG185" s="3" t="s">
        <v>90</v>
      </c>
      <c r="AH185" s="3" t="s">
        <v>1237</v>
      </c>
      <c r="AI185" s="8" t="s">
        <v>1238</v>
      </c>
      <c r="AJ185" s="9" t="str">
        <f>HYPERLINK("https://drive.google.com/file/d/180RwjvUtEdhGXOcoKTLQk6X7J56Q-AtV/view?usp=drivesdk","Vaishnav Ravindra Dagade _प्रमाणपत्र")</f>
        <v>Vaishnav Ravindra Dagade _प्रमाणपत्र</v>
      </c>
      <c r="AK185" s="3" t="s">
        <v>1239</v>
      </c>
    </row>
    <row r="186" spans="1:37">
      <c r="A186" s="5">
        <v>44234.242170937505</v>
      </c>
      <c r="B186" s="6" t="s">
        <v>1240</v>
      </c>
      <c r="C186" s="7">
        <v>42</v>
      </c>
      <c r="D186" s="6" t="s">
        <v>1241</v>
      </c>
      <c r="E186" s="6" t="s">
        <v>1242</v>
      </c>
      <c r="F186" s="6" t="s">
        <v>1175</v>
      </c>
      <c r="G186" s="6" t="s">
        <v>74</v>
      </c>
      <c r="H186" s="6" t="s">
        <v>199</v>
      </c>
      <c r="I186" s="6">
        <v>2032</v>
      </c>
      <c r="J186" s="3" t="s">
        <v>117</v>
      </c>
      <c r="K186" s="3" t="s">
        <v>161</v>
      </c>
      <c r="L186" s="3" t="s">
        <v>45</v>
      </c>
      <c r="M186" s="3" t="s">
        <v>78</v>
      </c>
      <c r="N186" s="3" t="s">
        <v>137</v>
      </c>
      <c r="O186" s="3" t="s">
        <v>79</v>
      </c>
      <c r="P186" s="3" t="s">
        <v>102</v>
      </c>
      <c r="Q186" s="3" t="s">
        <v>81</v>
      </c>
      <c r="R186" s="3" t="s">
        <v>184</v>
      </c>
      <c r="S186" s="3" t="s">
        <v>103</v>
      </c>
      <c r="T186" s="3" t="s">
        <v>53</v>
      </c>
      <c r="U186" s="3" t="s">
        <v>54</v>
      </c>
      <c r="V186" s="3" t="s">
        <v>122</v>
      </c>
      <c r="W186" s="3" t="s">
        <v>123</v>
      </c>
      <c r="X186" s="3" t="s">
        <v>124</v>
      </c>
      <c r="Y186" s="3" t="s">
        <v>58</v>
      </c>
      <c r="Z186" s="3" t="s">
        <v>56</v>
      </c>
      <c r="AA186" s="3" t="s">
        <v>153</v>
      </c>
      <c r="AB186" s="3" t="s">
        <v>126</v>
      </c>
      <c r="AC186" s="3" t="s">
        <v>62</v>
      </c>
      <c r="AD186" s="3" t="s">
        <v>86</v>
      </c>
      <c r="AE186" s="3" t="s">
        <v>64</v>
      </c>
      <c r="AF186" s="3" t="s">
        <v>65</v>
      </c>
      <c r="AG186" s="3" t="s">
        <v>90</v>
      </c>
      <c r="AH186" s="3" t="s">
        <v>1243</v>
      </c>
      <c r="AI186" s="8" t="s">
        <v>1244</v>
      </c>
      <c r="AJ186" s="9" t="str">
        <f>HYPERLINK("https://drive.google.com/file/d/12YrpdK6BysuRIGYKBwq_eWXOTJo7A4eL/view?usp=drivesdk","VAISHNAVI SHIVAJI SADGIR_प्रमाणपत्र")</f>
        <v>VAISHNAVI SHIVAJI SADGIR_प्रमाणपत्र</v>
      </c>
      <c r="AK186" s="3" t="s">
        <v>1245</v>
      </c>
    </row>
    <row r="187" spans="1:37">
      <c r="A187" s="5">
        <v>44234.337385960651</v>
      </c>
      <c r="B187" s="6" t="s">
        <v>1246</v>
      </c>
      <c r="C187" s="7">
        <v>18</v>
      </c>
      <c r="D187" s="6" t="s">
        <v>1247</v>
      </c>
      <c r="E187" s="6" t="s">
        <v>1007</v>
      </c>
      <c r="F187" s="6" t="s">
        <v>148</v>
      </c>
      <c r="G187" s="6" t="s">
        <v>74</v>
      </c>
      <c r="H187" s="6" t="s">
        <v>42</v>
      </c>
      <c r="I187" s="6">
        <v>2032</v>
      </c>
      <c r="J187" s="3" t="s">
        <v>75</v>
      </c>
      <c r="K187" s="3" t="s">
        <v>44</v>
      </c>
      <c r="L187" s="3" t="s">
        <v>288</v>
      </c>
      <c r="M187" s="3" t="s">
        <v>46</v>
      </c>
      <c r="N187" s="3" t="s">
        <v>47</v>
      </c>
      <c r="O187" s="3" t="s">
        <v>79</v>
      </c>
      <c r="P187" s="3" t="s">
        <v>102</v>
      </c>
      <c r="Q187" s="3" t="s">
        <v>81</v>
      </c>
      <c r="R187" s="3" t="s">
        <v>214</v>
      </c>
      <c r="S187" s="3" t="s">
        <v>103</v>
      </c>
      <c r="T187" s="3" t="s">
        <v>83</v>
      </c>
      <c r="U187" s="3" t="s">
        <v>104</v>
      </c>
      <c r="V187" s="3" t="s">
        <v>49</v>
      </c>
      <c r="W187" s="3" t="s">
        <v>123</v>
      </c>
      <c r="X187" s="3" t="s">
        <v>124</v>
      </c>
      <c r="Y187" s="3" t="s">
        <v>86</v>
      </c>
      <c r="Z187" s="3" t="s">
        <v>59</v>
      </c>
      <c r="AA187" s="3" t="s">
        <v>60</v>
      </c>
      <c r="AB187" s="3" t="s">
        <v>106</v>
      </c>
      <c r="AC187" s="3" t="s">
        <v>154</v>
      </c>
      <c r="AD187" s="3" t="s">
        <v>86</v>
      </c>
      <c r="AE187" s="3" t="s">
        <v>107</v>
      </c>
      <c r="AF187" s="3" t="s">
        <v>108</v>
      </c>
      <c r="AG187" s="3" t="s">
        <v>66</v>
      </c>
      <c r="AH187" s="3" t="s">
        <v>1248</v>
      </c>
      <c r="AI187" s="8" t="s">
        <v>1249</v>
      </c>
      <c r="AJ187" s="9" t="str">
        <f>HYPERLINK("https://drive.google.com/file/d/15BFt3vRlyIm-lzL8P1puitdaBFBJgS6a/view?usp=drivesdk","Chaitanya Dadasaheb Nawale_प्रमाणपत्र")</f>
        <v>Chaitanya Dadasaheb Nawale_प्रमाणपत्र</v>
      </c>
      <c r="AK187" s="3" t="s">
        <v>1250</v>
      </c>
    </row>
    <row r="188" spans="1:37">
      <c r="A188" s="5">
        <v>44234.350912083333</v>
      </c>
      <c r="B188" s="6" t="s">
        <v>1251</v>
      </c>
      <c r="C188" s="7">
        <v>8</v>
      </c>
      <c r="D188" s="6" t="s">
        <v>1252</v>
      </c>
      <c r="E188" s="6" t="s">
        <v>1253</v>
      </c>
      <c r="F188" s="6" t="s">
        <v>97</v>
      </c>
      <c r="G188" s="6" t="s">
        <v>149</v>
      </c>
      <c r="H188" s="6" t="s">
        <v>42</v>
      </c>
      <c r="I188" s="6">
        <v>2025</v>
      </c>
      <c r="J188" s="3" t="s">
        <v>117</v>
      </c>
      <c r="K188" s="3" t="s">
        <v>76</v>
      </c>
      <c r="L188" s="3" t="s">
        <v>77</v>
      </c>
      <c r="M188" s="3" t="s">
        <v>46</v>
      </c>
      <c r="N188" s="3" t="s">
        <v>119</v>
      </c>
      <c r="O188" s="3" t="s">
        <v>200</v>
      </c>
      <c r="P188" s="3" t="s">
        <v>141</v>
      </c>
      <c r="Q188" s="3" t="s">
        <v>81</v>
      </c>
      <c r="R188" s="3" t="s">
        <v>214</v>
      </c>
      <c r="S188" s="3" t="s">
        <v>120</v>
      </c>
      <c r="T188" s="3" t="s">
        <v>83</v>
      </c>
      <c r="U188" s="3" t="s">
        <v>104</v>
      </c>
      <c r="V188" s="3" t="s">
        <v>122</v>
      </c>
      <c r="W188" s="3" t="s">
        <v>56</v>
      </c>
      <c r="X188" s="3" t="s">
        <v>175</v>
      </c>
      <c r="Y188" s="3" t="s">
        <v>63</v>
      </c>
      <c r="Z188" s="3" t="s">
        <v>63</v>
      </c>
      <c r="AA188" s="3" t="s">
        <v>105</v>
      </c>
      <c r="AB188" s="3" t="s">
        <v>61</v>
      </c>
      <c r="AC188" s="3" t="s">
        <v>88</v>
      </c>
      <c r="AD188" s="3" t="s">
        <v>140</v>
      </c>
      <c r="AE188" s="3" t="s">
        <v>64</v>
      </c>
      <c r="AF188" s="3" t="s">
        <v>65</v>
      </c>
      <c r="AG188" s="3" t="s">
        <v>109</v>
      </c>
      <c r="AH188" s="3" t="s">
        <v>1254</v>
      </c>
      <c r="AI188" s="8" t="s">
        <v>1255</v>
      </c>
      <c r="AJ188" s="9" t="str">
        <f>HYPERLINK("https://drive.google.com/file/d/1mg5TDoGKNLFQTg14ZcUgyDx8Z9i7ne5R/view?usp=drivesdk","Pawar Shantanu Anant _प्रमाणपत्र")</f>
        <v>Pawar Shantanu Anant _प्रमाणपत्र</v>
      </c>
      <c r="AK188" s="3" t="s">
        <v>1256</v>
      </c>
    </row>
    <row r="189" spans="1:37">
      <c r="A189" s="5">
        <v>44234.358217094908</v>
      </c>
      <c r="B189" s="6" t="s">
        <v>1257</v>
      </c>
      <c r="C189" s="7">
        <v>22</v>
      </c>
      <c r="D189" s="6" t="s">
        <v>1258</v>
      </c>
      <c r="E189" s="6" t="s">
        <v>1259</v>
      </c>
      <c r="F189" s="6" t="s">
        <v>148</v>
      </c>
      <c r="G189" s="6" t="s">
        <v>74</v>
      </c>
      <c r="H189" s="6" t="s">
        <v>98</v>
      </c>
      <c r="I189" s="6">
        <v>2035</v>
      </c>
      <c r="J189" s="3" t="s">
        <v>99</v>
      </c>
      <c r="K189" s="3" t="s">
        <v>161</v>
      </c>
      <c r="L189" s="3" t="s">
        <v>151</v>
      </c>
      <c r="M189" s="3" t="s">
        <v>46</v>
      </c>
      <c r="N189" s="3" t="s">
        <v>119</v>
      </c>
      <c r="O189" s="3" t="s">
        <v>79</v>
      </c>
      <c r="P189" s="3" t="s">
        <v>102</v>
      </c>
      <c r="Q189" s="3" t="s">
        <v>50</v>
      </c>
      <c r="R189" s="3" t="s">
        <v>184</v>
      </c>
      <c r="S189" s="3" t="s">
        <v>103</v>
      </c>
      <c r="T189" s="3" t="s">
        <v>281</v>
      </c>
      <c r="U189" s="3" t="s">
        <v>54</v>
      </c>
      <c r="V189" s="3" t="s">
        <v>80</v>
      </c>
      <c r="W189" s="3" t="s">
        <v>84</v>
      </c>
      <c r="X189" s="3" t="s">
        <v>57</v>
      </c>
      <c r="Y189" s="3" t="s">
        <v>56</v>
      </c>
      <c r="Z189" s="3" t="s">
        <v>58</v>
      </c>
      <c r="AA189" s="3" t="s">
        <v>153</v>
      </c>
      <c r="AB189" s="3" t="s">
        <v>126</v>
      </c>
      <c r="AC189" s="3" t="s">
        <v>154</v>
      </c>
      <c r="AD189" s="3" t="s">
        <v>140</v>
      </c>
      <c r="AE189" s="3" t="s">
        <v>89</v>
      </c>
      <c r="AF189" s="3" t="s">
        <v>108</v>
      </c>
      <c r="AG189" s="3" t="s">
        <v>109</v>
      </c>
      <c r="AH189" s="3" t="s">
        <v>1260</v>
      </c>
      <c r="AI189" s="8" t="s">
        <v>1261</v>
      </c>
      <c r="AJ189" s="9" t="str">
        <f>HYPERLINK("https://drive.google.com/file/d/1CZU0hl3toxFFiZVAIh3rUMyKy3KVeoOS/view?usp=drivesdk","Bhagyashrisatish chaure_प्रमाणपत्र")</f>
        <v>Bhagyashrisatish chaure_प्रमाणपत्र</v>
      </c>
      <c r="AK189" s="3" t="s">
        <v>1262</v>
      </c>
    </row>
    <row r="190" spans="1:37">
      <c r="A190" s="5">
        <v>44234.368334282408</v>
      </c>
      <c r="B190" s="6" t="s">
        <v>1240</v>
      </c>
      <c r="C190" s="7">
        <v>44</v>
      </c>
      <c r="D190" s="6" t="s">
        <v>1263</v>
      </c>
      <c r="E190" s="6" t="s">
        <v>1264</v>
      </c>
      <c r="F190" s="6" t="s">
        <v>1265</v>
      </c>
      <c r="G190" s="6" t="s">
        <v>74</v>
      </c>
      <c r="H190" s="6" t="s">
        <v>199</v>
      </c>
      <c r="I190" s="6">
        <v>2032</v>
      </c>
      <c r="J190" s="3" t="s">
        <v>117</v>
      </c>
      <c r="K190" s="3" t="s">
        <v>161</v>
      </c>
      <c r="L190" s="3" t="s">
        <v>45</v>
      </c>
      <c r="M190" s="3" t="s">
        <v>78</v>
      </c>
      <c r="N190" s="3" t="s">
        <v>137</v>
      </c>
      <c r="O190" s="3" t="s">
        <v>79</v>
      </c>
      <c r="P190" s="3" t="s">
        <v>102</v>
      </c>
      <c r="Q190" s="3" t="s">
        <v>81</v>
      </c>
      <c r="R190" s="3" t="s">
        <v>184</v>
      </c>
      <c r="S190" s="3" t="s">
        <v>103</v>
      </c>
      <c r="T190" s="3" t="s">
        <v>53</v>
      </c>
      <c r="U190" s="3" t="s">
        <v>54</v>
      </c>
      <c r="V190" s="3" t="s">
        <v>122</v>
      </c>
      <c r="W190" s="3" t="s">
        <v>123</v>
      </c>
      <c r="X190" s="3" t="s">
        <v>124</v>
      </c>
      <c r="Y190" s="3" t="s">
        <v>58</v>
      </c>
      <c r="Z190" s="3" t="s">
        <v>56</v>
      </c>
      <c r="AA190" s="3" t="s">
        <v>153</v>
      </c>
      <c r="AB190" s="3" t="s">
        <v>126</v>
      </c>
      <c r="AC190" s="3" t="s">
        <v>62</v>
      </c>
      <c r="AD190" s="3" t="s">
        <v>86</v>
      </c>
      <c r="AE190" s="3" t="s">
        <v>64</v>
      </c>
      <c r="AF190" s="3" t="s">
        <v>108</v>
      </c>
      <c r="AG190" s="3" t="s">
        <v>90</v>
      </c>
      <c r="AH190" s="3" t="s">
        <v>1266</v>
      </c>
      <c r="AI190" s="8" t="s">
        <v>1267</v>
      </c>
      <c r="AJ190" s="9" t="str">
        <f>HYPERLINK("https://drive.google.com/file/d/15H7tnf68CluoQYMBsBMUy1KfDWQW84k_/view?usp=drivesdk","SNEHAL NAVNATH PANSARE_प्रमाणपत्र")</f>
        <v>SNEHAL NAVNATH PANSARE_प्रमाणपत्र</v>
      </c>
      <c r="AK190" s="3" t="s">
        <v>1268</v>
      </c>
    </row>
    <row r="191" spans="1:37">
      <c r="A191" s="5">
        <v>44234.379504247685</v>
      </c>
      <c r="B191" s="6" t="s">
        <v>1269</v>
      </c>
      <c r="C191" s="7">
        <v>18</v>
      </c>
      <c r="D191" s="6" t="s">
        <v>1270</v>
      </c>
      <c r="E191" s="6" t="s">
        <v>115</v>
      </c>
      <c r="F191" s="6" t="s">
        <v>116</v>
      </c>
      <c r="G191" s="6" t="s">
        <v>149</v>
      </c>
      <c r="H191" s="6" t="s">
        <v>98</v>
      </c>
      <c r="I191" s="6">
        <v>2035</v>
      </c>
      <c r="J191" s="3" t="s">
        <v>75</v>
      </c>
      <c r="K191" s="3" t="s">
        <v>161</v>
      </c>
      <c r="L191" s="3" t="s">
        <v>45</v>
      </c>
      <c r="M191" s="3" t="s">
        <v>136</v>
      </c>
      <c r="N191" s="3" t="s">
        <v>101</v>
      </c>
      <c r="O191" s="3" t="s">
        <v>48</v>
      </c>
      <c r="P191" s="3" t="s">
        <v>102</v>
      </c>
      <c r="Q191" s="3" t="s">
        <v>81</v>
      </c>
      <c r="R191" s="3" t="s">
        <v>184</v>
      </c>
      <c r="S191" s="3" t="s">
        <v>152</v>
      </c>
      <c r="T191" s="3" t="s">
        <v>53</v>
      </c>
      <c r="U191" s="3" t="s">
        <v>138</v>
      </c>
      <c r="V191" s="3" t="s">
        <v>55</v>
      </c>
      <c r="W191" s="3" t="s">
        <v>123</v>
      </c>
      <c r="X191" s="3" t="s">
        <v>175</v>
      </c>
      <c r="Y191" s="3" t="s">
        <v>86</v>
      </c>
      <c r="Z191" s="3" t="s">
        <v>59</v>
      </c>
      <c r="AA191" s="3" t="s">
        <v>105</v>
      </c>
      <c r="AB191" s="3" t="s">
        <v>106</v>
      </c>
      <c r="AC191" s="3" t="s">
        <v>154</v>
      </c>
      <c r="AD191" s="3" t="s">
        <v>140</v>
      </c>
      <c r="AE191" s="3" t="s">
        <v>89</v>
      </c>
      <c r="AF191" s="3" t="s">
        <v>141</v>
      </c>
      <c r="AG191" s="3" t="s">
        <v>90</v>
      </c>
      <c r="AH191" s="3" t="s">
        <v>1271</v>
      </c>
      <c r="AI191" s="8" t="s">
        <v>1272</v>
      </c>
      <c r="AJ191" s="9" t="str">
        <f>HYPERLINK("https://drive.google.com/file/d/1SKsRQVnZSympGKAzBc9IZS-YMxslKM1C/view?usp=drivesdk","अनिकेत विष्णु खोले_प्रमाणपत्र")</f>
        <v>अनिकेत विष्णु खोले_प्रमाणपत्र</v>
      </c>
      <c r="AK191" s="3" t="s">
        <v>1273</v>
      </c>
    </row>
    <row r="192" spans="1:37">
      <c r="A192" s="5">
        <v>44234.430169074076</v>
      </c>
      <c r="B192" s="6" t="s">
        <v>1274</v>
      </c>
      <c r="C192" s="7">
        <v>20</v>
      </c>
      <c r="D192" s="6" t="s">
        <v>1275</v>
      </c>
      <c r="E192" s="6" t="s">
        <v>1276</v>
      </c>
      <c r="F192" s="6" t="s">
        <v>1277</v>
      </c>
      <c r="G192" s="6" t="s">
        <v>74</v>
      </c>
      <c r="H192" s="6" t="s">
        <v>42</v>
      </c>
      <c r="I192" s="6">
        <v>2025</v>
      </c>
      <c r="J192" s="3" t="s">
        <v>117</v>
      </c>
      <c r="K192" s="3" t="s">
        <v>44</v>
      </c>
      <c r="L192" s="3" t="s">
        <v>45</v>
      </c>
      <c r="M192" s="3" t="s">
        <v>118</v>
      </c>
      <c r="N192" s="3" t="s">
        <v>137</v>
      </c>
      <c r="O192" s="3" t="s">
        <v>79</v>
      </c>
      <c r="P192" s="3" t="s">
        <v>141</v>
      </c>
      <c r="Q192" s="3" t="s">
        <v>183</v>
      </c>
      <c r="R192" s="3" t="s">
        <v>184</v>
      </c>
      <c r="S192" s="3" t="s">
        <v>103</v>
      </c>
      <c r="T192" s="3" t="s">
        <v>53</v>
      </c>
      <c r="U192" s="3" t="s">
        <v>121</v>
      </c>
      <c r="V192" s="3" t="s">
        <v>49</v>
      </c>
      <c r="W192" s="3" t="s">
        <v>123</v>
      </c>
      <c r="X192" s="3" t="s">
        <v>57</v>
      </c>
      <c r="Y192" s="3" t="s">
        <v>63</v>
      </c>
      <c r="Z192" s="3" t="s">
        <v>63</v>
      </c>
      <c r="AA192" s="3" t="s">
        <v>153</v>
      </c>
      <c r="AB192" s="3" t="s">
        <v>106</v>
      </c>
      <c r="AC192" s="3" t="s">
        <v>62</v>
      </c>
      <c r="AD192" s="3" t="s">
        <v>140</v>
      </c>
      <c r="AE192" s="3" t="s">
        <v>89</v>
      </c>
      <c r="AF192" s="3" t="s">
        <v>141</v>
      </c>
      <c r="AG192" s="3" t="s">
        <v>90</v>
      </c>
      <c r="AH192" s="3" t="s">
        <v>1278</v>
      </c>
      <c r="AI192" s="8" t="s">
        <v>1279</v>
      </c>
      <c r="AJ192" s="9" t="str">
        <f>HYPERLINK("https://drive.google.com/file/d/1DqzTpfujiY2vdvSDKhF9rJ45MZN2lCv9/view?usp=drivesdk","Aditya Sanjay pansare_प्रमाणपत्र")</f>
        <v>Aditya Sanjay pansare_प्रमाणपत्र</v>
      </c>
      <c r="AK192" s="3" t="s">
        <v>1280</v>
      </c>
    </row>
    <row r="193" spans="1:39">
      <c r="A193" s="5">
        <v>44234.517288622686</v>
      </c>
      <c r="B193" s="6" t="s">
        <v>1281</v>
      </c>
      <c r="C193" s="7">
        <v>24</v>
      </c>
      <c r="D193" s="6" t="s">
        <v>1282</v>
      </c>
      <c r="E193" s="6" t="s">
        <v>1283</v>
      </c>
      <c r="F193" s="6" t="s">
        <v>148</v>
      </c>
      <c r="G193" s="6" t="s">
        <v>74</v>
      </c>
      <c r="H193" s="6" t="s">
        <v>42</v>
      </c>
      <c r="I193" s="6">
        <v>2025</v>
      </c>
      <c r="J193" s="3" t="s">
        <v>117</v>
      </c>
      <c r="K193" s="3" t="s">
        <v>161</v>
      </c>
      <c r="L193" s="3" t="s">
        <v>45</v>
      </c>
      <c r="M193" s="3" t="s">
        <v>136</v>
      </c>
      <c r="N193" s="3" t="s">
        <v>101</v>
      </c>
      <c r="O193" s="3" t="s">
        <v>79</v>
      </c>
      <c r="P193" s="3" t="s">
        <v>141</v>
      </c>
      <c r="Q193" s="3" t="s">
        <v>50</v>
      </c>
      <c r="R193" s="3" t="s">
        <v>184</v>
      </c>
      <c r="S193" s="3" t="s">
        <v>52</v>
      </c>
      <c r="T193" s="3" t="s">
        <v>53</v>
      </c>
      <c r="U193" s="3" t="s">
        <v>121</v>
      </c>
      <c r="V193" s="3" t="s">
        <v>55</v>
      </c>
      <c r="W193" s="3" t="s">
        <v>56</v>
      </c>
      <c r="X193" s="3" t="s">
        <v>57</v>
      </c>
      <c r="Y193" s="3" t="s">
        <v>86</v>
      </c>
      <c r="Z193" s="3" t="s">
        <v>59</v>
      </c>
      <c r="AA193" s="3" t="s">
        <v>60</v>
      </c>
      <c r="AB193" s="3" t="s">
        <v>126</v>
      </c>
      <c r="AC193" s="3" t="s">
        <v>62</v>
      </c>
      <c r="AD193" s="3" t="s">
        <v>86</v>
      </c>
      <c r="AE193" s="3" t="s">
        <v>64</v>
      </c>
      <c r="AF193" s="3" t="s">
        <v>108</v>
      </c>
      <c r="AG193" s="3" t="s">
        <v>90</v>
      </c>
      <c r="AH193" s="3" t="s">
        <v>1284</v>
      </c>
      <c r="AI193" s="8" t="s">
        <v>1285</v>
      </c>
      <c r="AJ193" s="9" t="str">
        <f>HYPERLINK("https://drive.google.com/file/d/1MWAjbORyqbHCayElUVgC3CGzT1Wemwx1/view?usp=drivesdk","Amruta Santosh panhalkar_प्रमाणपत्र")</f>
        <v>Amruta Santosh panhalkar_प्रमाणपत्र</v>
      </c>
      <c r="AK193" s="3" t="s">
        <v>1286</v>
      </c>
    </row>
    <row r="194" spans="1:39">
      <c r="A194" s="5">
        <v>44234.569629409722</v>
      </c>
      <c r="B194" s="6" t="s">
        <v>1287</v>
      </c>
      <c r="C194" s="7">
        <v>8</v>
      </c>
      <c r="D194" s="6" t="s">
        <v>1288</v>
      </c>
      <c r="E194" s="6" t="s">
        <v>1289</v>
      </c>
      <c r="F194" s="6" t="s">
        <v>1175</v>
      </c>
      <c r="G194" s="6" t="s">
        <v>41</v>
      </c>
      <c r="H194" s="6" t="s">
        <v>42</v>
      </c>
      <c r="I194" s="6">
        <v>2035</v>
      </c>
      <c r="J194" s="3" t="s">
        <v>43</v>
      </c>
      <c r="K194" s="3" t="s">
        <v>76</v>
      </c>
      <c r="L194" s="3" t="s">
        <v>151</v>
      </c>
      <c r="M194" s="3" t="s">
        <v>118</v>
      </c>
      <c r="N194" s="3" t="s">
        <v>119</v>
      </c>
      <c r="O194" s="3" t="s">
        <v>48</v>
      </c>
      <c r="P194" s="3" t="s">
        <v>102</v>
      </c>
      <c r="Q194" s="3" t="s">
        <v>183</v>
      </c>
      <c r="R194" s="3" t="s">
        <v>82</v>
      </c>
      <c r="S194" s="3" t="s">
        <v>152</v>
      </c>
      <c r="T194" s="3" t="s">
        <v>83</v>
      </c>
      <c r="U194" s="3" t="s">
        <v>104</v>
      </c>
      <c r="V194" s="3" t="s">
        <v>55</v>
      </c>
      <c r="W194" s="3" t="s">
        <v>123</v>
      </c>
      <c r="X194" s="3" t="s">
        <v>124</v>
      </c>
      <c r="Y194" s="3" t="s">
        <v>86</v>
      </c>
      <c r="Z194" s="3" t="s">
        <v>58</v>
      </c>
      <c r="AA194" s="3" t="s">
        <v>105</v>
      </c>
      <c r="AB194" s="3" t="s">
        <v>106</v>
      </c>
      <c r="AC194" s="3" t="s">
        <v>154</v>
      </c>
      <c r="AD194" s="3" t="s">
        <v>127</v>
      </c>
      <c r="AE194" s="3" t="s">
        <v>64</v>
      </c>
      <c r="AF194" s="3" t="s">
        <v>80</v>
      </c>
      <c r="AG194" s="3" t="s">
        <v>90</v>
      </c>
      <c r="AH194" s="3" t="s">
        <v>1290</v>
      </c>
      <c r="AI194" s="8" t="s">
        <v>1291</v>
      </c>
      <c r="AJ194" s="9" t="str">
        <f>HYPERLINK("https://drive.google.com/file/d/1slLF_ZTJAlaS-wgUsSz-FyJOcpShAI9X/view?usp=drivesdk","Sohamdattapandit_प्रमाणपत्र")</f>
        <v>Sohamdattapandit_प्रमाणपत्र</v>
      </c>
      <c r="AK194" s="3" t="s">
        <v>1292</v>
      </c>
    </row>
    <row r="195" spans="1:39">
      <c r="A195" s="5">
        <v>44234.577969999998</v>
      </c>
      <c r="B195" s="6" t="s">
        <v>1293</v>
      </c>
      <c r="C195" s="7">
        <v>38</v>
      </c>
      <c r="D195" s="6" t="s">
        <v>1294</v>
      </c>
      <c r="E195" s="6" t="s">
        <v>1295</v>
      </c>
      <c r="F195" s="6" t="s">
        <v>1296</v>
      </c>
      <c r="G195" s="6" t="s">
        <v>74</v>
      </c>
      <c r="H195" s="6" t="s">
        <v>98</v>
      </c>
      <c r="I195" s="6">
        <v>2035</v>
      </c>
      <c r="J195" s="3" t="s">
        <v>117</v>
      </c>
      <c r="K195" s="3" t="s">
        <v>161</v>
      </c>
      <c r="L195" s="3" t="s">
        <v>45</v>
      </c>
      <c r="M195" s="3" t="s">
        <v>136</v>
      </c>
      <c r="N195" s="3" t="s">
        <v>137</v>
      </c>
      <c r="O195" s="3" t="s">
        <v>79</v>
      </c>
      <c r="P195" s="3" t="s">
        <v>141</v>
      </c>
      <c r="Q195" s="3" t="s">
        <v>81</v>
      </c>
      <c r="R195" s="3" t="s">
        <v>184</v>
      </c>
      <c r="S195" s="3" t="s">
        <v>120</v>
      </c>
      <c r="T195" s="3" t="s">
        <v>53</v>
      </c>
      <c r="U195" s="3" t="s">
        <v>54</v>
      </c>
      <c r="V195" s="3" t="s">
        <v>122</v>
      </c>
      <c r="W195" s="3" t="s">
        <v>123</v>
      </c>
      <c r="X195" s="3" t="s">
        <v>124</v>
      </c>
      <c r="Y195" s="3" t="s">
        <v>58</v>
      </c>
      <c r="Z195" s="3" t="s">
        <v>56</v>
      </c>
      <c r="AA195" s="3" t="s">
        <v>153</v>
      </c>
      <c r="AB195" s="3" t="s">
        <v>106</v>
      </c>
      <c r="AC195" s="3" t="s">
        <v>62</v>
      </c>
      <c r="AD195" s="3" t="s">
        <v>86</v>
      </c>
      <c r="AE195" s="3" t="s">
        <v>107</v>
      </c>
      <c r="AF195" s="3" t="s">
        <v>108</v>
      </c>
      <c r="AG195" s="3" t="s">
        <v>90</v>
      </c>
      <c r="AH195" s="3" t="s">
        <v>1297</v>
      </c>
      <c r="AI195" s="8" t="s">
        <v>1298</v>
      </c>
      <c r="AJ195" s="9" t="str">
        <f>HYPERLINK("https://drive.google.com/file/d/1MGbEsNB5s5bfDTk2q5LAtjVNL_nKlfKK/view?usp=drivesdk","Prajyot Pradip Shelke_प्रमाणपत्र")</f>
        <v>Prajyot Pradip Shelke_प्रमाणपत्र</v>
      </c>
      <c r="AK195" s="3" t="s">
        <v>1299</v>
      </c>
    </row>
    <row r="196" spans="1:39">
      <c r="A196" s="5">
        <v>44234.583020648148</v>
      </c>
      <c r="B196" s="6" t="s">
        <v>1300</v>
      </c>
      <c r="C196" s="7">
        <v>20</v>
      </c>
      <c r="D196" s="6" t="s">
        <v>1301</v>
      </c>
      <c r="E196" s="6" t="s">
        <v>1302</v>
      </c>
      <c r="F196" s="6" t="s">
        <v>1303</v>
      </c>
      <c r="G196" s="6" t="s">
        <v>74</v>
      </c>
      <c r="H196" s="6" t="s">
        <v>199</v>
      </c>
      <c r="I196" s="6">
        <v>2025</v>
      </c>
      <c r="J196" s="3" t="s">
        <v>117</v>
      </c>
      <c r="K196" s="3" t="s">
        <v>161</v>
      </c>
      <c r="L196" s="3" t="s">
        <v>45</v>
      </c>
      <c r="M196" s="3" t="s">
        <v>136</v>
      </c>
      <c r="N196" s="3" t="s">
        <v>101</v>
      </c>
      <c r="O196" s="3" t="s">
        <v>79</v>
      </c>
      <c r="P196" s="3" t="s">
        <v>141</v>
      </c>
      <c r="Q196" s="3" t="s">
        <v>183</v>
      </c>
      <c r="R196" s="3" t="s">
        <v>184</v>
      </c>
      <c r="S196" s="3" t="s">
        <v>120</v>
      </c>
      <c r="T196" s="3" t="s">
        <v>83</v>
      </c>
      <c r="U196" s="3" t="s">
        <v>54</v>
      </c>
      <c r="V196" s="3" t="s">
        <v>55</v>
      </c>
      <c r="W196" s="3" t="s">
        <v>123</v>
      </c>
      <c r="X196" s="3" t="s">
        <v>124</v>
      </c>
      <c r="Y196" s="3" t="s">
        <v>86</v>
      </c>
      <c r="Z196" s="3" t="s">
        <v>58</v>
      </c>
      <c r="AA196" s="3" t="s">
        <v>60</v>
      </c>
      <c r="AB196" s="3" t="s">
        <v>106</v>
      </c>
      <c r="AC196" s="3" t="s">
        <v>62</v>
      </c>
      <c r="AD196" s="3" t="s">
        <v>127</v>
      </c>
      <c r="AE196" s="3" t="s">
        <v>89</v>
      </c>
      <c r="AF196" s="3" t="s">
        <v>80</v>
      </c>
      <c r="AG196" s="3" t="s">
        <v>90</v>
      </c>
      <c r="AH196" s="3" t="s">
        <v>1304</v>
      </c>
      <c r="AI196" s="8" t="s">
        <v>1305</v>
      </c>
      <c r="AJ196" s="9" t="str">
        <f>HYPERLINK("https://drive.google.com/file/d/13CG3R3e3MzJTrB5LPaLtLggC2VMjewSA/view?usp=drivesdk","Nikhil Tukaram Bhangir_प्रमाणपत्र")</f>
        <v>Nikhil Tukaram Bhangir_प्रमाणपत्र</v>
      </c>
      <c r="AK196" s="3" t="s">
        <v>1306</v>
      </c>
    </row>
    <row r="197" spans="1:39">
      <c r="A197" s="5">
        <v>44234.600944212958</v>
      </c>
      <c r="B197" s="6" t="s">
        <v>1307</v>
      </c>
      <c r="C197" s="7">
        <v>18</v>
      </c>
      <c r="D197" s="6" t="s">
        <v>1308</v>
      </c>
      <c r="E197" s="6" t="s">
        <v>1309</v>
      </c>
      <c r="F197" s="6" t="s">
        <v>1310</v>
      </c>
      <c r="G197" s="6" t="s">
        <v>135</v>
      </c>
      <c r="H197" s="6" t="s">
        <v>98</v>
      </c>
      <c r="I197" s="6">
        <v>2032</v>
      </c>
      <c r="J197" s="3" t="s">
        <v>43</v>
      </c>
      <c r="K197" s="3" t="s">
        <v>44</v>
      </c>
      <c r="L197" s="3" t="s">
        <v>77</v>
      </c>
      <c r="M197" s="3" t="s">
        <v>118</v>
      </c>
      <c r="N197" s="3" t="s">
        <v>119</v>
      </c>
      <c r="O197" s="3" t="s">
        <v>79</v>
      </c>
      <c r="P197" s="3" t="s">
        <v>49</v>
      </c>
      <c r="Q197" s="3" t="s">
        <v>50</v>
      </c>
      <c r="R197" s="3" t="s">
        <v>184</v>
      </c>
      <c r="S197" s="3" t="s">
        <v>52</v>
      </c>
      <c r="T197" s="3" t="s">
        <v>281</v>
      </c>
      <c r="U197" s="3" t="s">
        <v>54</v>
      </c>
      <c r="V197" s="3" t="s">
        <v>122</v>
      </c>
      <c r="W197" s="3" t="s">
        <v>56</v>
      </c>
      <c r="X197" s="3" t="s">
        <v>57</v>
      </c>
      <c r="Y197" s="3" t="s">
        <v>56</v>
      </c>
      <c r="Z197" s="3" t="s">
        <v>63</v>
      </c>
      <c r="AA197" s="3" t="s">
        <v>105</v>
      </c>
      <c r="AB197" s="3" t="s">
        <v>61</v>
      </c>
      <c r="AC197" s="3" t="s">
        <v>62</v>
      </c>
      <c r="AD197" s="3" t="s">
        <v>127</v>
      </c>
      <c r="AE197" s="3" t="s">
        <v>290</v>
      </c>
      <c r="AF197" s="3" t="s">
        <v>108</v>
      </c>
      <c r="AG197" s="3" t="s">
        <v>109</v>
      </c>
      <c r="AH197" s="3" t="s">
        <v>1311</v>
      </c>
      <c r="AI197" s="8" t="s">
        <v>1312</v>
      </c>
      <c r="AJ197" s="9" t="str">
        <f>HYPERLINK("https://drive.google.com/file/d/11aKwrBxkgDo8dkfTA8eGO5tWUcUz6we9/view?usp=drivesdk","Bhushan sandip chavhan_प्रमाणपत्र")</f>
        <v>Bhushan sandip chavhan_प्रमाणपत्र</v>
      </c>
      <c r="AK197" s="3" t="s">
        <v>1313</v>
      </c>
    </row>
    <row r="198" spans="1:39">
      <c r="A198" s="5">
        <v>44234.687124594908</v>
      </c>
      <c r="B198" s="6" t="s">
        <v>1314</v>
      </c>
      <c r="C198" s="7">
        <v>50</v>
      </c>
      <c r="D198" s="6" t="s">
        <v>1315</v>
      </c>
      <c r="E198" s="6" t="s">
        <v>1316</v>
      </c>
      <c r="F198" s="6" t="s">
        <v>192</v>
      </c>
      <c r="G198" s="6" t="s">
        <v>135</v>
      </c>
      <c r="H198" s="6" t="s">
        <v>98</v>
      </c>
      <c r="I198" s="6">
        <v>2032</v>
      </c>
      <c r="J198" s="3" t="s">
        <v>117</v>
      </c>
      <c r="K198" s="3" t="s">
        <v>161</v>
      </c>
      <c r="L198" s="3" t="s">
        <v>45</v>
      </c>
      <c r="M198" s="3" t="s">
        <v>136</v>
      </c>
      <c r="N198" s="3" t="s">
        <v>137</v>
      </c>
      <c r="O198" s="3" t="s">
        <v>79</v>
      </c>
      <c r="P198" s="3" t="s">
        <v>102</v>
      </c>
      <c r="Q198" s="3" t="s">
        <v>81</v>
      </c>
      <c r="R198" s="3" t="s">
        <v>184</v>
      </c>
      <c r="S198" s="3" t="s">
        <v>103</v>
      </c>
      <c r="T198" s="3" t="s">
        <v>53</v>
      </c>
      <c r="U198" s="3" t="s">
        <v>54</v>
      </c>
      <c r="V198" s="3" t="s">
        <v>122</v>
      </c>
      <c r="W198" s="3" t="s">
        <v>123</v>
      </c>
      <c r="X198" s="3" t="s">
        <v>124</v>
      </c>
      <c r="Y198" s="3" t="s">
        <v>56</v>
      </c>
      <c r="Z198" s="3" t="s">
        <v>56</v>
      </c>
      <c r="AA198" s="3" t="s">
        <v>153</v>
      </c>
      <c r="AB198" s="3" t="s">
        <v>126</v>
      </c>
      <c r="AC198" s="3" t="s">
        <v>62</v>
      </c>
      <c r="AD198" s="3" t="s">
        <v>86</v>
      </c>
      <c r="AE198" s="3" t="s">
        <v>64</v>
      </c>
      <c r="AF198" s="3" t="s">
        <v>108</v>
      </c>
      <c r="AG198" s="3" t="s">
        <v>90</v>
      </c>
      <c r="AH198" s="3" t="s">
        <v>1317</v>
      </c>
      <c r="AI198" s="8" t="s">
        <v>1318</v>
      </c>
      <c r="AJ198" s="9" t="str">
        <f>HYPERLINK("https://drive.google.com/file/d/1Cyn41RAeJnkMA0O5FJWutJNF6nDxMiQh/view?usp=drivesdk","Sarthak bandu Jagadale_प्रमाणपत्र")</f>
        <v>Sarthak bandu Jagadale_प्रमाणपत्र</v>
      </c>
      <c r="AK198" s="3" t="s">
        <v>1319</v>
      </c>
    </row>
    <row r="199" spans="1:39">
      <c r="A199" s="5">
        <v>44234.727328553243</v>
      </c>
      <c r="B199" s="6" t="s">
        <v>1320</v>
      </c>
      <c r="C199" s="7">
        <v>22</v>
      </c>
      <c r="D199" s="6" t="s">
        <v>1321</v>
      </c>
      <c r="E199" s="6" t="s">
        <v>1322</v>
      </c>
      <c r="F199" s="6" t="s">
        <v>1323</v>
      </c>
      <c r="G199" s="6" t="s">
        <v>135</v>
      </c>
      <c r="H199" s="6" t="s">
        <v>42</v>
      </c>
      <c r="I199" s="6">
        <v>2025</v>
      </c>
      <c r="J199" s="3" t="s">
        <v>117</v>
      </c>
      <c r="K199" s="3" t="s">
        <v>44</v>
      </c>
      <c r="L199" s="3" t="s">
        <v>45</v>
      </c>
      <c r="M199" s="3" t="s">
        <v>118</v>
      </c>
      <c r="N199" s="3" t="s">
        <v>119</v>
      </c>
      <c r="O199" s="3" t="s">
        <v>79</v>
      </c>
      <c r="P199" s="3" t="s">
        <v>141</v>
      </c>
      <c r="Q199" s="3" t="s">
        <v>50</v>
      </c>
      <c r="R199" s="3" t="s">
        <v>184</v>
      </c>
      <c r="S199" s="3" t="s">
        <v>120</v>
      </c>
      <c r="T199" s="3" t="s">
        <v>53</v>
      </c>
      <c r="U199" s="3" t="s">
        <v>54</v>
      </c>
      <c r="V199" s="3" t="s">
        <v>55</v>
      </c>
      <c r="W199" s="3" t="s">
        <v>123</v>
      </c>
      <c r="X199" s="3" t="s">
        <v>175</v>
      </c>
      <c r="Y199" s="3" t="s">
        <v>56</v>
      </c>
      <c r="Z199" s="3" t="s">
        <v>56</v>
      </c>
      <c r="AA199" s="3" t="s">
        <v>153</v>
      </c>
      <c r="AB199" s="3" t="s">
        <v>87</v>
      </c>
      <c r="AC199" s="3" t="s">
        <v>154</v>
      </c>
      <c r="AD199" s="3" t="s">
        <v>63</v>
      </c>
      <c r="AE199" s="3" t="s">
        <v>64</v>
      </c>
      <c r="AF199" s="3" t="s">
        <v>80</v>
      </c>
      <c r="AG199" s="3" t="s">
        <v>90</v>
      </c>
      <c r="AH199" s="3" t="s">
        <v>1324</v>
      </c>
      <c r="AI199" s="8" t="s">
        <v>1325</v>
      </c>
      <c r="AJ199" s="9" t="str">
        <f>HYPERLINK("https://drive.google.com/file/d/1rH24oAFL29O7RGkHuIcnxiHXNjABX3fT/view?usp=drivesdk","Swapnil babashab shinde_प्रमाणपत्र")</f>
        <v>Swapnil babashab shinde_प्रमाणपत्र</v>
      </c>
      <c r="AK199" s="3" t="s">
        <v>1326</v>
      </c>
    </row>
    <row r="200" spans="1:39">
      <c r="A200" s="5">
        <v>44234.797688993058</v>
      </c>
      <c r="B200" s="6" t="s">
        <v>1327</v>
      </c>
      <c r="C200" s="7">
        <v>22</v>
      </c>
      <c r="D200" s="6" t="s">
        <v>1328</v>
      </c>
      <c r="E200" s="6" t="s">
        <v>473</v>
      </c>
      <c r="F200" s="6" t="s">
        <v>148</v>
      </c>
      <c r="G200" s="6" t="s">
        <v>74</v>
      </c>
      <c r="H200" s="6" t="s">
        <v>150</v>
      </c>
      <c r="I200" s="6">
        <v>2035</v>
      </c>
      <c r="J200" s="3" t="s">
        <v>99</v>
      </c>
      <c r="K200" s="3" t="s">
        <v>44</v>
      </c>
      <c r="L200" s="3" t="s">
        <v>45</v>
      </c>
      <c r="M200" s="3" t="s">
        <v>118</v>
      </c>
      <c r="N200" s="3" t="s">
        <v>119</v>
      </c>
      <c r="O200" s="3" t="s">
        <v>79</v>
      </c>
      <c r="P200" s="3" t="s">
        <v>49</v>
      </c>
      <c r="Q200" s="3" t="s">
        <v>81</v>
      </c>
      <c r="R200" s="3" t="s">
        <v>51</v>
      </c>
      <c r="S200" s="3" t="s">
        <v>103</v>
      </c>
      <c r="T200" s="3" t="s">
        <v>281</v>
      </c>
      <c r="U200" s="3" t="s">
        <v>54</v>
      </c>
      <c r="V200" s="3" t="s">
        <v>55</v>
      </c>
      <c r="W200" s="3" t="s">
        <v>56</v>
      </c>
      <c r="X200" s="3" t="s">
        <v>124</v>
      </c>
      <c r="Y200" s="3" t="s">
        <v>56</v>
      </c>
      <c r="Z200" s="3" t="s">
        <v>59</v>
      </c>
      <c r="AA200" s="3" t="s">
        <v>153</v>
      </c>
      <c r="AB200" s="3" t="s">
        <v>126</v>
      </c>
      <c r="AC200" s="3" t="s">
        <v>62</v>
      </c>
      <c r="AD200" s="3" t="s">
        <v>86</v>
      </c>
      <c r="AE200" s="3" t="s">
        <v>290</v>
      </c>
      <c r="AF200" s="3" t="s">
        <v>141</v>
      </c>
      <c r="AG200" s="3" t="s">
        <v>109</v>
      </c>
      <c r="AH200" s="3" t="s">
        <v>1329</v>
      </c>
      <c r="AI200" s="8" t="s">
        <v>1330</v>
      </c>
      <c r="AJ200" s="9" t="str">
        <f>HYPERLINK("https://drive.google.com/file/d/165DhKwiinlq_kEyh6bKHHpLe9Gjq997p/view?usp=drivesdk","Rajashri jedhe_प्रमाणपत्र")</f>
        <v>Rajashri jedhe_प्रमाणपत्र</v>
      </c>
      <c r="AK200" s="3" t="s">
        <v>1331</v>
      </c>
    </row>
    <row r="201" spans="1:39">
      <c r="A201" s="5">
        <v>44234.832806932871</v>
      </c>
      <c r="B201" s="6" t="s">
        <v>1332</v>
      </c>
      <c r="C201" s="7">
        <v>20</v>
      </c>
      <c r="D201" s="6" t="s">
        <v>1333</v>
      </c>
      <c r="E201" s="6" t="s">
        <v>1334</v>
      </c>
      <c r="F201" s="6" t="s">
        <v>1162</v>
      </c>
      <c r="G201" s="6" t="s">
        <v>135</v>
      </c>
      <c r="H201" s="6" t="s">
        <v>42</v>
      </c>
      <c r="I201" s="6">
        <v>2025</v>
      </c>
      <c r="J201" s="3" t="s">
        <v>75</v>
      </c>
      <c r="K201" s="3" t="s">
        <v>161</v>
      </c>
      <c r="L201" s="3" t="s">
        <v>45</v>
      </c>
      <c r="M201" s="3" t="s">
        <v>78</v>
      </c>
      <c r="N201" s="3" t="s">
        <v>137</v>
      </c>
      <c r="O201" s="3" t="s">
        <v>79</v>
      </c>
      <c r="P201" s="3" t="s">
        <v>102</v>
      </c>
      <c r="Q201" s="3" t="s">
        <v>81</v>
      </c>
      <c r="R201" s="3" t="s">
        <v>82</v>
      </c>
      <c r="S201" s="3" t="s">
        <v>120</v>
      </c>
      <c r="T201" s="3" t="s">
        <v>53</v>
      </c>
      <c r="U201" s="3" t="s">
        <v>54</v>
      </c>
      <c r="V201" s="3" t="s">
        <v>55</v>
      </c>
      <c r="W201" s="3" t="s">
        <v>56</v>
      </c>
      <c r="X201" s="3" t="s">
        <v>175</v>
      </c>
      <c r="Y201" s="3" t="s">
        <v>58</v>
      </c>
      <c r="Z201" s="3" t="s">
        <v>63</v>
      </c>
      <c r="AA201" s="3" t="s">
        <v>60</v>
      </c>
      <c r="AB201" s="3" t="s">
        <v>106</v>
      </c>
      <c r="AC201" s="3" t="s">
        <v>62</v>
      </c>
      <c r="AD201" s="3" t="s">
        <v>140</v>
      </c>
      <c r="AE201" s="3" t="s">
        <v>64</v>
      </c>
      <c r="AF201" s="3" t="s">
        <v>80</v>
      </c>
      <c r="AG201" s="3" t="s">
        <v>90</v>
      </c>
      <c r="AH201" s="3" t="s">
        <v>1335</v>
      </c>
      <c r="AI201" s="8" t="s">
        <v>1336</v>
      </c>
      <c r="AJ201" s="9" t="str">
        <f>HYPERLINK("https://drive.google.com/file/d/11Sufgaxaa9QmHH5OrIR2DFyEsFyb0kjk/view?usp=drivesdk","Shubham amrut thorat_प्रमाणपत्र")</f>
        <v>Shubham amrut thorat_प्रमाणपत्र</v>
      </c>
      <c r="AK201" s="3" t="s">
        <v>1337</v>
      </c>
    </row>
    <row r="202" spans="1:39">
      <c r="A202" s="5">
        <v>44234.833780486108</v>
      </c>
      <c r="B202" s="6" t="s">
        <v>1338</v>
      </c>
      <c r="C202" s="7">
        <v>16</v>
      </c>
      <c r="D202" s="6" t="s">
        <v>1339</v>
      </c>
      <c r="E202" s="6" t="s">
        <v>1340</v>
      </c>
      <c r="F202" s="6" t="s">
        <v>1341</v>
      </c>
      <c r="G202" s="6" t="s">
        <v>135</v>
      </c>
      <c r="H202" s="6" t="s">
        <v>42</v>
      </c>
      <c r="I202" s="6">
        <v>2035</v>
      </c>
      <c r="J202" s="3" t="s">
        <v>43</v>
      </c>
      <c r="K202" s="3" t="s">
        <v>44</v>
      </c>
      <c r="L202" s="3" t="s">
        <v>45</v>
      </c>
      <c r="M202" s="3" t="s">
        <v>46</v>
      </c>
      <c r="N202" s="3" t="s">
        <v>47</v>
      </c>
      <c r="O202" s="3" t="s">
        <v>79</v>
      </c>
      <c r="P202" s="3" t="s">
        <v>102</v>
      </c>
      <c r="Q202" s="3" t="s">
        <v>81</v>
      </c>
      <c r="R202" s="3" t="s">
        <v>214</v>
      </c>
      <c r="S202" s="3" t="s">
        <v>120</v>
      </c>
      <c r="T202" s="3" t="s">
        <v>53</v>
      </c>
      <c r="U202" s="3" t="s">
        <v>104</v>
      </c>
      <c r="V202" s="3" t="s">
        <v>55</v>
      </c>
      <c r="W202" s="3" t="s">
        <v>185</v>
      </c>
      <c r="X202" s="3" t="s">
        <v>124</v>
      </c>
      <c r="Y202" s="3" t="s">
        <v>63</v>
      </c>
      <c r="Z202" s="3" t="s">
        <v>59</v>
      </c>
      <c r="AA202" s="3" t="s">
        <v>60</v>
      </c>
      <c r="AB202" s="3" t="s">
        <v>61</v>
      </c>
      <c r="AC202" s="3" t="s">
        <v>62</v>
      </c>
      <c r="AD202" s="3" t="s">
        <v>140</v>
      </c>
      <c r="AE202" s="3" t="s">
        <v>107</v>
      </c>
      <c r="AF202" s="3" t="s">
        <v>108</v>
      </c>
      <c r="AG202" s="3" t="s">
        <v>109</v>
      </c>
      <c r="AH202" s="3" t="s">
        <v>1342</v>
      </c>
      <c r="AI202" s="8" t="s">
        <v>1343</v>
      </c>
      <c r="AJ202" s="9" t="str">
        <f>HYPERLINK("https://drive.google.com/file/d/1Qk_igYIjwWnK8Ct5Rskc4Acy5L0zdnb5/view?usp=drivesdk","Shinde Prasad Ajinath_प्रमाणपत्र")</f>
        <v>Shinde Prasad Ajinath_प्रमाणपत्र</v>
      </c>
      <c r="AK202" s="3" t="s">
        <v>1344</v>
      </c>
    </row>
    <row r="203" spans="1:39">
      <c r="A203" s="5">
        <v>44234.847577870372</v>
      </c>
      <c r="B203" s="6" t="s">
        <v>1345</v>
      </c>
      <c r="C203" s="7">
        <v>18</v>
      </c>
      <c r="D203" s="6" t="s">
        <v>1346</v>
      </c>
      <c r="E203" s="6" t="s">
        <v>1322</v>
      </c>
      <c r="F203" s="6" t="s">
        <v>260</v>
      </c>
      <c r="G203" s="6" t="s">
        <v>135</v>
      </c>
      <c r="H203" s="6" t="s">
        <v>42</v>
      </c>
      <c r="I203" s="6">
        <v>2025</v>
      </c>
      <c r="J203" s="3" t="s">
        <v>99</v>
      </c>
      <c r="K203" s="3" t="s">
        <v>44</v>
      </c>
      <c r="L203" s="3" t="s">
        <v>151</v>
      </c>
      <c r="M203" s="3" t="s">
        <v>46</v>
      </c>
      <c r="N203" s="3" t="s">
        <v>137</v>
      </c>
      <c r="O203" s="3" t="s">
        <v>79</v>
      </c>
      <c r="P203" s="3" t="s">
        <v>102</v>
      </c>
      <c r="Q203" s="3" t="s">
        <v>81</v>
      </c>
      <c r="R203" s="3" t="s">
        <v>82</v>
      </c>
      <c r="S203" s="3" t="s">
        <v>120</v>
      </c>
      <c r="T203" s="3" t="s">
        <v>83</v>
      </c>
      <c r="U203" s="3" t="s">
        <v>54</v>
      </c>
      <c r="V203" s="3" t="s">
        <v>122</v>
      </c>
      <c r="W203" s="3" t="s">
        <v>123</v>
      </c>
      <c r="X203" s="3" t="s">
        <v>175</v>
      </c>
      <c r="Y203" s="3" t="s">
        <v>86</v>
      </c>
      <c r="Z203" s="3" t="s">
        <v>59</v>
      </c>
      <c r="AA203" s="3" t="s">
        <v>153</v>
      </c>
      <c r="AB203" s="3" t="s">
        <v>106</v>
      </c>
      <c r="AC203" s="3" t="s">
        <v>154</v>
      </c>
      <c r="AD203" s="3" t="s">
        <v>140</v>
      </c>
      <c r="AE203" s="3" t="s">
        <v>64</v>
      </c>
      <c r="AF203" s="3" t="s">
        <v>80</v>
      </c>
      <c r="AG203" s="3" t="s">
        <v>90</v>
      </c>
      <c r="AH203" s="3" t="s">
        <v>1347</v>
      </c>
      <c r="AI203" s="8" t="s">
        <v>1348</v>
      </c>
      <c r="AJ203" s="9" t="str">
        <f>HYPERLINK("https://drive.google.com/file/d/1glVvLrJCoQ0yG5fDd2FtXNLCikh3E0k_/view?usp=drivesdk","Pavan subhash sakat_प्रमाणपत्र")</f>
        <v>Pavan subhash sakat_प्रमाणपत्र</v>
      </c>
      <c r="AK203" s="3" t="s">
        <v>1349</v>
      </c>
    </row>
    <row r="204" spans="1:39">
      <c r="A204" s="5">
        <v>44234.856962858801</v>
      </c>
      <c r="B204" s="6" t="s">
        <v>1350</v>
      </c>
      <c r="C204" s="7">
        <v>42</v>
      </c>
      <c r="D204" s="6" t="s">
        <v>1351</v>
      </c>
      <c r="E204" s="6" t="s">
        <v>1352</v>
      </c>
      <c r="F204" s="6" t="s">
        <v>1175</v>
      </c>
      <c r="G204" s="6" t="s">
        <v>74</v>
      </c>
      <c r="H204" s="6" t="s">
        <v>199</v>
      </c>
      <c r="I204" s="6">
        <v>2025</v>
      </c>
      <c r="J204" s="3" t="s">
        <v>117</v>
      </c>
      <c r="K204" s="3" t="s">
        <v>161</v>
      </c>
      <c r="L204" s="3" t="s">
        <v>45</v>
      </c>
      <c r="M204" s="3" t="s">
        <v>136</v>
      </c>
      <c r="N204" s="3" t="s">
        <v>137</v>
      </c>
      <c r="O204" s="3" t="s">
        <v>79</v>
      </c>
      <c r="P204" s="3" t="s">
        <v>102</v>
      </c>
      <c r="Q204" s="3" t="s">
        <v>81</v>
      </c>
      <c r="R204" s="3" t="s">
        <v>184</v>
      </c>
      <c r="S204" s="3" t="s">
        <v>103</v>
      </c>
      <c r="T204" s="3" t="s">
        <v>53</v>
      </c>
      <c r="U204" s="3" t="s">
        <v>54</v>
      </c>
      <c r="V204" s="3" t="s">
        <v>122</v>
      </c>
      <c r="W204" s="3" t="s">
        <v>123</v>
      </c>
      <c r="X204" s="3" t="s">
        <v>124</v>
      </c>
      <c r="Y204" s="3" t="s">
        <v>56</v>
      </c>
      <c r="Z204" s="3" t="s">
        <v>56</v>
      </c>
      <c r="AA204" s="3" t="s">
        <v>153</v>
      </c>
      <c r="AB204" s="3" t="s">
        <v>106</v>
      </c>
      <c r="AC204" s="3" t="s">
        <v>62</v>
      </c>
      <c r="AD204" s="3" t="s">
        <v>86</v>
      </c>
      <c r="AE204" s="3" t="s">
        <v>89</v>
      </c>
      <c r="AF204" s="3" t="s">
        <v>108</v>
      </c>
      <c r="AG204" s="3" t="s">
        <v>90</v>
      </c>
      <c r="AH204" s="3" t="s">
        <v>1353</v>
      </c>
      <c r="AI204" s="8" t="s">
        <v>1354</v>
      </c>
      <c r="AJ204" s="9" t="str">
        <f>HYPERLINK("https://drive.google.com/file/d/1z1Z9K0Wt2FTtGtiRbRMy82Rqdkb_IPh2/view?usp=drivesdk","Nikhil Tukaram bhangir_प्रमाणपत्र")</f>
        <v>Nikhil Tukaram bhangir_प्रमाणपत्र</v>
      </c>
      <c r="AK204" s="3" t="s">
        <v>1355</v>
      </c>
    </row>
    <row r="205" spans="1:39">
      <c r="A205" s="5">
        <v>44234.885088888885</v>
      </c>
      <c r="B205" s="6" t="s">
        <v>1356</v>
      </c>
      <c r="C205" s="7">
        <v>18</v>
      </c>
      <c r="D205" s="6" t="s">
        <v>1357</v>
      </c>
      <c r="E205" s="6" t="s">
        <v>1358</v>
      </c>
      <c r="F205" s="6" t="s">
        <v>148</v>
      </c>
      <c r="G205" s="6" t="s">
        <v>74</v>
      </c>
      <c r="H205" s="6" t="s">
        <v>42</v>
      </c>
      <c r="I205" s="6">
        <v>2032</v>
      </c>
      <c r="J205" s="3" t="s">
        <v>99</v>
      </c>
      <c r="K205" s="3" t="s">
        <v>161</v>
      </c>
      <c r="L205" s="3" t="s">
        <v>151</v>
      </c>
      <c r="M205" s="3" t="s">
        <v>46</v>
      </c>
      <c r="N205" s="3" t="s">
        <v>119</v>
      </c>
      <c r="O205" s="3" t="s">
        <v>200</v>
      </c>
      <c r="P205" s="3" t="s">
        <v>102</v>
      </c>
      <c r="Q205" s="3" t="s">
        <v>50</v>
      </c>
      <c r="R205" s="3" t="s">
        <v>51</v>
      </c>
      <c r="S205" s="3" t="s">
        <v>103</v>
      </c>
      <c r="T205" s="3" t="s">
        <v>281</v>
      </c>
      <c r="U205" s="3" t="s">
        <v>104</v>
      </c>
      <c r="V205" s="3" t="s">
        <v>55</v>
      </c>
      <c r="W205" s="3" t="s">
        <v>123</v>
      </c>
      <c r="X205" s="3" t="s">
        <v>124</v>
      </c>
      <c r="Y205" s="3" t="s">
        <v>56</v>
      </c>
      <c r="Z205" s="3" t="s">
        <v>58</v>
      </c>
      <c r="AA205" s="3" t="s">
        <v>60</v>
      </c>
      <c r="AB205" s="3" t="s">
        <v>106</v>
      </c>
      <c r="AC205" s="3" t="s">
        <v>62</v>
      </c>
      <c r="AD205" s="3" t="s">
        <v>86</v>
      </c>
      <c r="AE205" s="3" t="s">
        <v>290</v>
      </c>
      <c r="AF205" s="3" t="s">
        <v>80</v>
      </c>
      <c r="AG205" s="3" t="s">
        <v>66</v>
      </c>
      <c r="AH205" s="3" t="s">
        <v>1359</v>
      </c>
      <c r="AI205" s="8" t="s">
        <v>1360</v>
      </c>
      <c r="AJ205" s="9" t="str">
        <f>HYPERLINK("https://drive.google.com/file/d/1xSLTg2ZgJvFRZhOTSRZUcUt2curv-PfJ/view?usp=drivesdk","Shital santosh tavale_प्रमाणपत्र")</f>
        <v>Shital santosh tavale_प्रमाणपत्र</v>
      </c>
      <c r="AK205" s="3" t="s">
        <v>1361</v>
      </c>
    </row>
    <row r="206" spans="1:39">
      <c r="A206" s="5">
        <v>44234.933807974536</v>
      </c>
      <c r="B206" s="6" t="s">
        <v>1362</v>
      </c>
      <c r="C206" s="7">
        <v>24</v>
      </c>
      <c r="D206" s="6" t="s">
        <v>1363</v>
      </c>
      <c r="E206" s="6" t="s">
        <v>1364</v>
      </c>
      <c r="F206" s="6" t="s">
        <v>1365</v>
      </c>
      <c r="G206" s="6" t="s">
        <v>135</v>
      </c>
      <c r="H206" s="6" t="s">
        <v>199</v>
      </c>
      <c r="I206" s="6">
        <v>2032</v>
      </c>
      <c r="J206" s="3" t="s">
        <v>43</v>
      </c>
      <c r="K206" s="3" t="s">
        <v>161</v>
      </c>
      <c r="L206" s="3" t="s">
        <v>77</v>
      </c>
      <c r="M206" s="3" t="s">
        <v>78</v>
      </c>
      <c r="N206" s="3" t="s">
        <v>47</v>
      </c>
      <c r="O206" s="3" t="s">
        <v>79</v>
      </c>
      <c r="P206" s="3" t="s">
        <v>102</v>
      </c>
      <c r="Q206" s="3" t="s">
        <v>81</v>
      </c>
      <c r="R206" s="3" t="s">
        <v>214</v>
      </c>
      <c r="S206" s="3" t="s">
        <v>120</v>
      </c>
      <c r="T206" s="3" t="s">
        <v>83</v>
      </c>
      <c r="U206" s="3" t="s">
        <v>54</v>
      </c>
      <c r="V206" s="3" t="s">
        <v>122</v>
      </c>
      <c r="W206" s="3" t="s">
        <v>123</v>
      </c>
      <c r="X206" s="3" t="s">
        <v>124</v>
      </c>
      <c r="Y206" s="3" t="s">
        <v>58</v>
      </c>
      <c r="Z206" s="3" t="s">
        <v>56</v>
      </c>
      <c r="AA206" s="3" t="s">
        <v>105</v>
      </c>
      <c r="AB206" s="3" t="s">
        <v>106</v>
      </c>
      <c r="AC206" s="3" t="s">
        <v>62</v>
      </c>
      <c r="AD206" s="3" t="s">
        <v>127</v>
      </c>
      <c r="AE206" s="3" t="s">
        <v>64</v>
      </c>
      <c r="AF206" s="3" t="s">
        <v>80</v>
      </c>
      <c r="AG206" s="3" t="s">
        <v>548</v>
      </c>
      <c r="AH206" s="3" t="s">
        <v>1366</v>
      </c>
      <c r="AI206" s="8" t="s">
        <v>1367</v>
      </c>
      <c r="AJ206" s="9" t="str">
        <f>HYPERLINK("https://drive.google.com/file/d/1SIqlpYydb95Mg-z8ob7eeAQ5P1zYHFJZ/view?usp=drivesdk","Aadesh Ashok Mahanarawar _प्रमाणपत्र")</f>
        <v>Aadesh Ashok Mahanarawar _प्रमाणपत्र</v>
      </c>
      <c r="AK206" s="3" t="s">
        <v>1368</v>
      </c>
    </row>
    <row r="207" spans="1:39">
      <c r="A207" s="10">
        <v>44234.985305335649</v>
      </c>
      <c r="B207" s="11" t="s">
        <v>1369</v>
      </c>
      <c r="C207" s="12">
        <v>42</v>
      </c>
      <c r="D207" s="11" t="s">
        <v>1370</v>
      </c>
      <c r="E207" s="11" t="s">
        <v>1322</v>
      </c>
      <c r="F207" s="11" t="s">
        <v>1371</v>
      </c>
      <c r="G207" s="11" t="s">
        <v>135</v>
      </c>
      <c r="H207" s="11" t="s">
        <v>199</v>
      </c>
      <c r="I207" s="11">
        <v>2025</v>
      </c>
      <c r="J207" s="13" t="s">
        <v>117</v>
      </c>
      <c r="K207" s="13" t="s">
        <v>161</v>
      </c>
      <c r="L207" s="13" t="s">
        <v>45</v>
      </c>
      <c r="M207" s="13" t="s">
        <v>78</v>
      </c>
      <c r="N207" s="13" t="s">
        <v>137</v>
      </c>
      <c r="O207" s="13" t="s">
        <v>79</v>
      </c>
      <c r="P207" s="13" t="s">
        <v>102</v>
      </c>
      <c r="Q207" s="13" t="s">
        <v>81</v>
      </c>
      <c r="R207" s="13" t="s">
        <v>184</v>
      </c>
      <c r="S207" s="13" t="s">
        <v>103</v>
      </c>
      <c r="T207" s="13" t="s">
        <v>53</v>
      </c>
      <c r="U207" s="13" t="s">
        <v>54</v>
      </c>
      <c r="V207" s="13" t="s">
        <v>122</v>
      </c>
      <c r="W207" s="13" t="s">
        <v>123</v>
      </c>
      <c r="X207" s="13" t="s">
        <v>124</v>
      </c>
      <c r="Y207" s="13" t="s">
        <v>56</v>
      </c>
      <c r="Z207" s="13" t="s">
        <v>56</v>
      </c>
      <c r="AA207" s="13" t="s">
        <v>153</v>
      </c>
      <c r="AB207" s="13" t="s">
        <v>126</v>
      </c>
      <c r="AC207" s="13" t="s">
        <v>62</v>
      </c>
      <c r="AD207" s="13" t="s">
        <v>86</v>
      </c>
      <c r="AE207" s="13" t="s">
        <v>64</v>
      </c>
      <c r="AF207" s="13" t="s">
        <v>80</v>
      </c>
      <c r="AG207" s="13" t="s">
        <v>90</v>
      </c>
      <c r="AH207" s="13" t="s">
        <v>1372</v>
      </c>
      <c r="AI207" s="8" t="s">
        <v>1373</v>
      </c>
      <c r="AJ207" s="9" t="str">
        <f>HYPERLINK("https://drive.google.com/file/d/1KR3C3BY2YygikbRvx5CEvjoYwxMYYFc3/view?usp=drivesdk","Zite Sanket Dhulaji_प्रमाणपत्र")</f>
        <v>Zite Sanket Dhulaji_प्रमाणपत्र</v>
      </c>
      <c r="AK207" s="13" t="s">
        <v>1374</v>
      </c>
      <c r="AL207" s="14"/>
      <c r="AM207" s="14"/>
    </row>
    <row r="208" spans="1:39">
      <c r="A208" s="15">
        <v>44236.691910567126</v>
      </c>
      <c r="B208" s="3" t="s">
        <v>1375</v>
      </c>
      <c r="C208" s="16">
        <v>0</v>
      </c>
      <c r="D208" s="3" t="s">
        <v>1376</v>
      </c>
      <c r="E208" s="3" t="s">
        <v>1377</v>
      </c>
      <c r="F208" s="3" t="s">
        <v>260</v>
      </c>
      <c r="G208" s="3" t="s">
        <v>135</v>
      </c>
      <c r="H208" s="3" t="s">
        <v>98</v>
      </c>
      <c r="I208" s="3">
        <v>2027</v>
      </c>
      <c r="J208" s="3" t="s">
        <v>117</v>
      </c>
      <c r="K208" s="3" t="s">
        <v>161</v>
      </c>
      <c r="L208" s="3" t="s">
        <v>45</v>
      </c>
      <c r="M208" s="3" t="s">
        <v>136</v>
      </c>
      <c r="N208" s="3" t="s">
        <v>137</v>
      </c>
      <c r="O208" s="3" t="s">
        <v>79</v>
      </c>
      <c r="P208" s="3" t="s">
        <v>102</v>
      </c>
      <c r="Q208" s="3" t="s">
        <v>81</v>
      </c>
      <c r="R208" s="3" t="s">
        <v>184</v>
      </c>
      <c r="S208" s="3" t="s">
        <v>103</v>
      </c>
      <c r="T208" s="3" t="s">
        <v>53</v>
      </c>
      <c r="U208" s="3" t="s">
        <v>54</v>
      </c>
      <c r="V208" s="3" t="s">
        <v>122</v>
      </c>
      <c r="W208" s="3" t="s">
        <v>123</v>
      </c>
      <c r="X208" s="3" t="s">
        <v>124</v>
      </c>
      <c r="Y208" s="3" t="s">
        <v>56</v>
      </c>
      <c r="Z208" s="3" t="s">
        <v>56</v>
      </c>
      <c r="AA208" s="3" t="s">
        <v>153</v>
      </c>
      <c r="AB208" s="3" t="s">
        <v>126</v>
      </c>
      <c r="AC208" s="3" t="s">
        <v>62</v>
      </c>
      <c r="AD208" s="3" t="s">
        <v>86</v>
      </c>
      <c r="AE208" s="3" t="s">
        <v>64</v>
      </c>
      <c r="AF208" s="3" t="s">
        <v>108</v>
      </c>
      <c r="AG208" s="3" t="s">
        <v>1378</v>
      </c>
      <c r="AH208" s="3" t="s">
        <v>1379</v>
      </c>
      <c r="AI208" s="8" t="s">
        <v>1380</v>
      </c>
      <c r="AJ208" s="9" t="str">
        <f>HYPERLINK("https://drive.google.com/file/d/1Z35Fj5D49ZNALc5v4W5d37vSKIqsNIHv/view?usp=drivesdk","Shinde Bhagwat Asaram_प्रमाणपत्र")</f>
        <v>Shinde Bhagwat Asaram_प्रमाणपत्र</v>
      </c>
      <c r="AK208" s="3" t="s">
        <v>1381</v>
      </c>
    </row>
    <row r="209" spans="1:37">
      <c r="A209" s="15">
        <v>44236.882032986112</v>
      </c>
      <c r="B209" s="3" t="s">
        <v>1382</v>
      </c>
      <c r="C209" s="17">
        <v>4</v>
      </c>
      <c r="D209" s="3" t="s">
        <v>1383</v>
      </c>
      <c r="E209" s="3" t="s">
        <v>1384</v>
      </c>
      <c r="F209" s="3" t="s">
        <v>1385</v>
      </c>
      <c r="G209" s="3" t="s">
        <v>74</v>
      </c>
      <c r="H209" s="3" t="s">
        <v>42</v>
      </c>
      <c r="I209" s="3">
        <v>2027</v>
      </c>
      <c r="J209" s="3" t="s">
        <v>75</v>
      </c>
      <c r="K209" s="3" t="s">
        <v>76</v>
      </c>
      <c r="L209" s="3" t="s">
        <v>288</v>
      </c>
      <c r="M209" s="3" t="s">
        <v>46</v>
      </c>
      <c r="N209" s="3" t="s">
        <v>47</v>
      </c>
      <c r="O209" s="3" t="s">
        <v>48</v>
      </c>
      <c r="P209" s="3" t="s">
        <v>80</v>
      </c>
      <c r="Q209" s="3" t="s">
        <v>59</v>
      </c>
      <c r="R209" s="3" t="s">
        <v>214</v>
      </c>
      <c r="S209" s="3" t="s">
        <v>103</v>
      </c>
      <c r="T209" s="3" t="s">
        <v>289</v>
      </c>
      <c r="U209" s="3" t="s">
        <v>104</v>
      </c>
      <c r="V209" s="3" t="s">
        <v>55</v>
      </c>
      <c r="W209" s="3" t="s">
        <v>185</v>
      </c>
      <c r="X209" s="3" t="s">
        <v>57</v>
      </c>
      <c r="Y209" s="3" t="s">
        <v>86</v>
      </c>
      <c r="Z209" s="3" t="s">
        <v>63</v>
      </c>
      <c r="AA209" s="3" t="s">
        <v>153</v>
      </c>
      <c r="AB209" s="3" t="s">
        <v>106</v>
      </c>
      <c r="AC209" s="3" t="s">
        <v>88</v>
      </c>
      <c r="AD209" s="3" t="s">
        <v>140</v>
      </c>
      <c r="AE209" s="3" t="s">
        <v>89</v>
      </c>
      <c r="AF209" s="3" t="s">
        <v>65</v>
      </c>
      <c r="AG209" s="3" t="s">
        <v>1386</v>
      </c>
      <c r="AH209" s="3" t="s">
        <v>1387</v>
      </c>
      <c r="AI209" s="8" t="s">
        <v>1388</v>
      </c>
      <c r="AJ209" s="9" t="str">
        <f>HYPERLINK("https://drive.google.com/file/d/1T-2fB030JhKEA0LHxXjaYz1n3CqR5odB/view?usp=drivesdk","Bbhmkk_प्रमाणपत्र")</f>
        <v>Bbhmkk_प्रमाणपत्र</v>
      </c>
      <c r="AK209" s="3" t="s">
        <v>1389</v>
      </c>
    </row>
    <row r="210" spans="1:37">
      <c r="A210" s="15">
        <v>44237.400900231485</v>
      </c>
      <c r="B210" s="3" t="s">
        <v>1390</v>
      </c>
      <c r="C210" s="17">
        <v>24</v>
      </c>
      <c r="D210" s="3" t="s">
        <v>1391</v>
      </c>
      <c r="E210" s="3" t="s">
        <v>1392</v>
      </c>
      <c r="F210" s="3" t="s">
        <v>760</v>
      </c>
      <c r="G210" s="3" t="s">
        <v>74</v>
      </c>
      <c r="H210" s="3" t="s">
        <v>42</v>
      </c>
      <c r="I210" s="3">
        <v>2025</v>
      </c>
      <c r="J210" s="3" t="s">
        <v>117</v>
      </c>
      <c r="K210" s="3" t="s">
        <v>161</v>
      </c>
      <c r="L210" s="3" t="s">
        <v>45</v>
      </c>
      <c r="M210" s="3" t="s">
        <v>118</v>
      </c>
      <c r="N210" s="3" t="s">
        <v>137</v>
      </c>
      <c r="O210" s="3" t="s">
        <v>48</v>
      </c>
      <c r="P210" s="3" t="s">
        <v>141</v>
      </c>
      <c r="Q210" s="3" t="s">
        <v>59</v>
      </c>
      <c r="R210" s="3" t="s">
        <v>184</v>
      </c>
      <c r="S210" s="3" t="s">
        <v>103</v>
      </c>
      <c r="T210" s="3" t="s">
        <v>53</v>
      </c>
      <c r="U210" s="3" t="s">
        <v>104</v>
      </c>
      <c r="V210" s="3" t="s">
        <v>55</v>
      </c>
      <c r="W210" s="3" t="s">
        <v>123</v>
      </c>
      <c r="X210" s="3" t="s">
        <v>175</v>
      </c>
      <c r="Y210" s="3" t="s">
        <v>86</v>
      </c>
      <c r="Z210" s="3" t="s">
        <v>59</v>
      </c>
      <c r="AA210" s="3" t="s">
        <v>153</v>
      </c>
      <c r="AB210" s="3" t="s">
        <v>61</v>
      </c>
      <c r="AC210" s="3" t="s">
        <v>62</v>
      </c>
      <c r="AD210" s="3" t="s">
        <v>140</v>
      </c>
      <c r="AE210" s="3" t="s">
        <v>64</v>
      </c>
      <c r="AF210" s="3" t="s">
        <v>108</v>
      </c>
      <c r="AG210" s="3" t="s">
        <v>1393</v>
      </c>
      <c r="AH210" s="3" t="s">
        <v>1394</v>
      </c>
      <c r="AI210" s="8" t="s">
        <v>1395</v>
      </c>
      <c r="AJ210" s="9" t="str">
        <f>HYPERLINK("https://drive.google.com/file/d/17ZXR-IuwwU68iLX_w0ODPLldTXlfBa6J/view?usp=drivesdk","आरती गजेंद्र मकासरे _प्रमाणपत्र")</f>
        <v>आरती गजेंद्र मकासरे _प्रमाणपत्र</v>
      </c>
      <c r="AK210" s="3" t="s">
        <v>1396</v>
      </c>
    </row>
    <row r="211" spans="1:37">
      <c r="A211" s="15">
        <v>44238.678497314817</v>
      </c>
      <c r="B211" s="3" t="s">
        <v>1397</v>
      </c>
      <c r="C211" s="17">
        <v>18</v>
      </c>
      <c r="D211" s="3" t="s">
        <v>1398</v>
      </c>
      <c r="E211" s="3" t="s">
        <v>1399</v>
      </c>
      <c r="F211" s="3" t="s">
        <v>1400</v>
      </c>
      <c r="G211" s="3" t="s">
        <v>74</v>
      </c>
      <c r="H211" s="3" t="s">
        <v>199</v>
      </c>
      <c r="I211" s="3">
        <v>2035</v>
      </c>
      <c r="J211" s="3" t="s">
        <v>75</v>
      </c>
      <c r="K211" s="3" t="s">
        <v>44</v>
      </c>
      <c r="L211" s="3" t="s">
        <v>151</v>
      </c>
      <c r="M211" s="3" t="s">
        <v>136</v>
      </c>
      <c r="N211" s="3" t="s">
        <v>119</v>
      </c>
      <c r="O211" s="3" t="s">
        <v>48</v>
      </c>
      <c r="P211" s="3" t="s">
        <v>49</v>
      </c>
      <c r="Q211" s="3" t="s">
        <v>81</v>
      </c>
      <c r="R211" s="3" t="s">
        <v>184</v>
      </c>
      <c r="S211" s="3" t="s">
        <v>103</v>
      </c>
      <c r="T211" s="3" t="s">
        <v>53</v>
      </c>
      <c r="U211" s="3" t="s">
        <v>104</v>
      </c>
      <c r="V211" s="3" t="s">
        <v>122</v>
      </c>
      <c r="W211" s="3" t="s">
        <v>123</v>
      </c>
      <c r="X211" s="3" t="s">
        <v>57</v>
      </c>
      <c r="Y211" s="3" t="s">
        <v>86</v>
      </c>
      <c r="Z211" s="3" t="s">
        <v>63</v>
      </c>
      <c r="AA211" s="3" t="s">
        <v>153</v>
      </c>
      <c r="AB211" s="3" t="s">
        <v>61</v>
      </c>
      <c r="AC211" s="3" t="s">
        <v>154</v>
      </c>
      <c r="AD211" s="3" t="s">
        <v>140</v>
      </c>
      <c r="AE211" s="3" t="s">
        <v>64</v>
      </c>
      <c r="AF211" s="3" t="s">
        <v>141</v>
      </c>
      <c r="AG211" s="3" t="s">
        <v>1401</v>
      </c>
      <c r="AH211" s="3" t="s">
        <v>1402</v>
      </c>
      <c r="AI211" s="8" t="s">
        <v>1403</v>
      </c>
      <c r="AJ211" s="9" t="str">
        <f>HYPERLINK("https://drive.google.com/file/d/1TrcJelI7TIEZ66cfjtGMKRHbNpxx6Lqy/view?usp=drivesdk","Nirmal sakshi Rajendra _प्रमाणपत्र")</f>
        <v>Nirmal sakshi Rajendra _प्रमाणपत्र</v>
      </c>
      <c r="AK211" s="3" t="s">
        <v>1404</v>
      </c>
    </row>
    <row r="212" spans="1:37">
      <c r="A212" s="15">
        <v>44238.691365833336</v>
      </c>
      <c r="B212" s="3" t="s">
        <v>1405</v>
      </c>
      <c r="C212" s="17">
        <v>20</v>
      </c>
      <c r="D212" s="3" t="s">
        <v>1406</v>
      </c>
      <c r="E212" s="3" t="s">
        <v>1406</v>
      </c>
      <c r="F212" s="3" t="s">
        <v>246</v>
      </c>
      <c r="G212" s="3" t="s">
        <v>74</v>
      </c>
      <c r="H212" s="3" t="s">
        <v>98</v>
      </c>
      <c r="I212" s="3">
        <v>2035</v>
      </c>
      <c r="J212" s="3" t="s">
        <v>43</v>
      </c>
      <c r="K212" s="3" t="s">
        <v>44</v>
      </c>
      <c r="L212" s="3" t="s">
        <v>77</v>
      </c>
      <c r="M212" s="3" t="s">
        <v>136</v>
      </c>
      <c r="N212" s="3" t="s">
        <v>137</v>
      </c>
      <c r="O212" s="3" t="s">
        <v>79</v>
      </c>
      <c r="P212" s="3" t="s">
        <v>102</v>
      </c>
      <c r="Q212" s="3" t="s">
        <v>81</v>
      </c>
      <c r="R212" s="3" t="s">
        <v>51</v>
      </c>
      <c r="S212" s="3" t="s">
        <v>120</v>
      </c>
      <c r="T212" s="3" t="s">
        <v>281</v>
      </c>
      <c r="U212" s="3" t="s">
        <v>54</v>
      </c>
      <c r="V212" s="3" t="s">
        <v>80</v>
      </c>
      <c r="W212" s="3" t="s">
        <v>123</v>
      </c>
      <c r="X212" s="3" t="s">
        <v>57</v>
      </c>
      <c r="Y212" s="3" t="s">
        <v>56</v>
      </c>
      <c r="Z212" s="3" t="s">
        <v>59</v>
      </c>
      <c r="AA212" s="3" t="s">
        <v>60</v>
      </c>
      <c r="AB212" s="3" t="s">
        <v>106</v>
      </c>
      <c r="AC212" s="3" t="s">
        <v>88</v>
      </c>
      <c r="AD212" s="3" t="s">
        <v>63</v>
      </c>
      <c r="AE212" s="3" t="s">
        <v>290</v>
      </c>
      <c r="AF212" s="3" t="s">
        <v>108</v>
      </c>
      <c r="AG212" s="3" t="s">
        <v>1407</v>
      </c>
      <c r="AH212" s="3" t="s">
        <v>1408</v>
      </c>
      <c r="AI212" s="8" t="s">
        <v>1409</v>
      </c>
      <c r="AJ212" s="9" t="str">
        <f>HYPERLINK("https://drive.google.com/file/d/1ACWRTGX73Sa-unVF0PQJREEOhzDhZJJl/view?usp=drivesdk","SANSKRUTI KAILAS GHORPADE_प्रमाणपत्र")</f>
        <v>SANSKRUTI KAILAS GHORPADE_प्रमाणपत्र</v>
      </c>
      <c r="AK212" s="3" t="s">
        <v>1410</v>
      </c>
    </row>
    <row r="213" spans="1:37">
      <c r="A213" s="15">
        <v>44238.691764965275</v>
      </c>
      <c r="B213" s="3" t="s">
        <v>1411</v>
      </c>
      <c r="C213" s="17">
        <v>12</v>
      </c>
      <c r="D213" s="3" t="s">
        <v>1412</v>
      </c>
      <c r="E213" s="3" t="s">
        <v>1413</v>
      </c>
      <c r="F213" s="3" t="s">
        <v>518</v>
      </c>
      <c r="G213" s="3" t="s">
        <v>149</v>
      </c>
      <c r="H213" s="3" t="s">
        <v>199</v>
      </c>
      <c r="I213" s="3">
        <v>2035</v>
      </c>
      <c r="J213" s="3" t="s">
        <v>117</v>
      </c>
      <c r="K213" s="3" t="s">
        <v>76</v>
      </c>
      <c r="L213" s="3" t="s">
        <v>151</v>
      </c>
      <c r="M213" s="3" t="s">
        <v>136</v>
      </c>
      <c r="N213" s="3" t="s">
        <v>47</v>
      </c>
      <c r="O213" s="3" t="s">
        <v>48</v>
      </c>
      <c r="P213" s="3" t="s">
        <v>141</v>
      </c>
      <c r="Q213" s="3" t="s">
        <v>50</v>
      </c>
      <c r="R213" s="3" t="s">
        <v>184</v>
      </c>
      <c r="S213" s="3" t="s">
        <v>120</v>
      </c>
      <c r="T213" s="3" t="s">
        <v>289</v>
      </c>
      <c r="U213" s="3" t="s">
        <v>54</v>
      </c>
      <c r="V213" s="3" t="s">
        <v>122</v>
      </c>
      <c r="W213" s="3" t="s">
        <v>185</v>
      </c>
      <c r="X213" s="3" t="s">
        <v>85</v>
      </c>
      <c r="Y213" s="3" t="s">
        <v>86</v>
      </c>
      <c r="Z213" s="3" t="s">
        <v>56</v>
      </c>
      <c r="AA213" s="3" t="s">
        <v>60</v>
      </c>
      <c r="AB213" s="3" t="s">
        <v>87</v>
      </c>
      <c r="AC213" s="3" t="s">
        <v>139</v>
      </c>
      <c r="AD213" s="3" t="s">
        <v>127</v>
      </c>
      <c r="AE213" s="3" t="s">
        <v>290</v>
      </c>
      <c r="AF213" s="3" t="s">
        <v>141</v>
      </c>
      <c r="AG213" s="3" t="s">
        <v>1414</v>
      </c>
      <c r="AH213" s="3" t="s">
        <v>1415</v>
      </c>
      <c r="AI213" s="8" t="s">
        <v>1416</v>
      </c>
      <c r="AJ213" s="9" t="str">
        <f>HYPERLINK("https://drive.google.com/file/d/1CfFsR6X5_Dm1YZ1QmQHEjL75XvIagTPw/view?usp=drivesdk","HARSHAL SANDIP NIRMAL_प्रमाणपत्र")</f>
        <v>HARSHAL SANDIP NIRMAL_प्रमाणपत्र</v>
      </c>
      <c r="AK213" s="3" t="s">
        <v>1417</v>
      </c>
    </row>
    <row r="214" spans="1:37">
      <c r="A214" s="15">
        <v>44238.693461030096</v>
      </c>
      <c r="B214" s="3" t="s">
        <v>1418</v>
      </c>
      <c r="C214" s="17">
        <v>18</v>
      </c>
      <c r="D214" s="3" t="s">
        <v>1419</v>
      </c>
      <c r="E214" s="3" t="s">
        <v>1420</v>
      </c>
      <c r="F214" s="3" t="s">
        <v>1421</v>
      </c>
      <c r="G214" s="3" t="s">
        <v>74</v>
      </c>
      <c r="H214" s="3" t="s">
        <v>98</v>
      </c>
      <c r="I214" s="3">
        <v>2027</v>
      </c>
      <c r="J214" s="3" t="s">
        <v>117</v>
      </c>
      <c r="K214" s="3" t="s">
        <v>100</v>
      </c>
      <c r="L214" s="3" t="s">
        <v>45</v>
      </c>
      <c r="M214" s="3" t="s">
        <v>136</v>
      </c>
      <c r="N214" s="3" t="s">
        <v>137</v>
      </c>
      <c r="O214" s="3" t="s">
        <v>79</v>
      </c>
      <c r="P214" s="3" t="s">
        <v>49</v>
      </c>
      <c r="Q214" s="3" t="s">
        <v>50</v>
      </c>
      <c r="R214" s="3" t="s">
        <v>214</v>
      </c>
      <c r="S214" s="3" t="s">
        <v>52</v>
      </c>
      <c r="T214" s="3" t="s">
        <v>281</v>
      </c>
      <c r="U214" s="3" t="s">
        <v>54</v>
      </c>
      <c r="V214" s="3" t="s">
        <v>55</v>
      </c>
      <c r="W214" s="3" t="s">
        <v>84</v>
      </c>
      <c r="X214" s="3" t="s">
        <v>175</v>
      </c>
      <c r="Y214" s="3" t="s">
        <v>86</v>
      </c>
      <c r="Z214" s="3" t="s">
        <v>56</v>
      </c>
      <c r="AA214" s="3" t="s">
        <v>105</v>
      </c>
      <c r="AB214" s="3" t="s">
        <v>106</v>
      </c>
      <c r="AC214" s="3" t="s">
        <v>139</v>
      </c>
      <c r="AD214" s="3" t="s">
        <v>127</v>
      </c>
      <c r="AE214" s="3" t="s">
        <v>89</v>
      </c>
      <c r="AF214" s="3" t="s">
        <v>108</v>
      </c>
      <c r="AG214" s="3" t="s">
        <v>1422</v>
      </c>
      <c r="AH214" s="3" t="s">
        <v>1423</v>
      </c>
      <c r="AI214" s="8" t="s">
        <v>1424</v>
      </c>
      <c r="AJ214" s="9" t="str">
        <f>HYPERLINK("https://drive.google.com/file/d/11I8UjKjIJleo1-py9aCYkg6PuRKmUAll/view?usp=drivesdk","Ashutosh Balasaheb dhepe _प्रमाणपत्र")</f>
        <v>Ashutosh Balasaheb dhepe _प्रमाणपत्र</v>
      </c>
      <c r="AK214" s="3" t="s">
        <v>1425</v>
      </c>
    </row>
    <row r="215" spans="1:37">
      <c r="A215" s="15">
        <v>44238.69375042824</v>
      </c>
      <c r="B215" s="3" t="s">
        <v>1426</v>
      </c>
      <c r="C215" s="17">
        <v>14</v>
      </c>
      <c r="D215" s="3" t="s">
        <v>1427</v>
      </c>
      <c r="E215" s="3" t="s">
        <v>1428</v>
      </c>
      <c r="F215" s="3" t="s">
        <v>309</v>
      </c>
      <c r="G215" s="3" t="s">
        <v>74</v>
      </c>
      <c r="H215" s="3" t="s">
        <v>98</v>
      </c>
      <c r="I215" s="3">
        <v>2032</v>
      </c>
      <c r="J215" s="3" t="s">
        <v>43</v>
      </c>
      <c r="K215" s="3" t="s">
        <v>161</v>
      </c>
      <c r="L215" s="3" t="s">
        <v>45</v>
      </c>
      <c r="M215" s="3" t="s">
        <v>118</v>
      </c>
      <c r="N215" s="3" t="s">
        <v>119</v>
      </c>
      <c r="O215" s="3" t="s">
        <v>200</v>
      </c>
      <c r="P215" s="3" t="s">
        <v>141</v>
      </c>
      <c r="Q215" s="3" t="s">
        <v>59</v>
      </c>
      <c r="R215" s="3" t="s">
        <v>82</v>
      </c>
      <c r="S215" s="3" t="s">
        <v>52</v>
      </c>
      <c r="T215" s="3" t="s">
        <v>53</v>
      </c>
      <c r="U215" s="3" t="s">
        <v>54</v>
      </c>
      <c r="V215" s="3" t="s">
        <v>49</v>
      </c>
      <c r="W215" s="3" t="s">
        <v>56</v>
      </c>
      <c r="X215" s="3" t="s">
        <v>124</v>
      </c>
      <c r="Y215" s="3" t="s">
        <v>86</v>
      </c>
      <c r="Z215" s="3" t="s">
        <v>63</v>
      </c>
      <c r="AA215" s="3" t="s">
        <v>105</v>
      </c>
      <c r="AB215" s="3" t="s">
        <v>61</v>
      </c>
      <c r="AC215" s="3" t="s">
        <v>88</v>
      </c>
      <c r="AD215" s="3" t="s">
        <v>140</v>
      </c>
      <c r="AE215" s="3" t="s">
        <v>89</v>
      </c>
      <c r="AF215" s="3" t="s">
        <v>65</v>
      </c>
      <c r="AG215" s="3" t="s">
        <v>1429</v>
      </c>
      <c r="AH215" s="3" t="s">
        <v>1430</v>
      </c>
      <c r="AI215" s="8" t="s">
        <v>1431</v>
      </c>
      <c r="AJ215" s="9" t="str">
        <f>HYPERLINK("https://drive.google.com/file/d/1HnP-Sd0FkrWzgG5nQNUl-UJhHrMPPK1u/view?usp=drivesdk","Kirti bapu dhepe_प्रमाणपत्र")</f>
        <v>Kirti bapu dhepe_प्रमाणपत्र</v>
      </c>
      <c r="AK215" s="3" t="s">
        <v>1432</v>
      </c>
    </row>
    <row r="216" spans="1:37">
      <c r="A216" s="15">
        <v>44238.69378700231</v>
      </c>
      <c r="B216" s="3" t="s">
        <v>1433</v>
      </c>
      <c r="C216" s="17">
        <v>26</v>
      </c>
      <c r="D216" s="3" t="s">
        <v>1434</v>
      </c>
      <c r="E216" s="3" t="s">
        <v>1435</v>
      </c>
      <c r="F216" s="3" t="s">
        <v>260</v>
      </c>
      <c r="G216" s="3" t="s">
        <v>74</v>
      </c>
      <c r="H216" s="3" t="s">
        <v>98</v>
      </c>
      <c r="I216" s="3">
        <v>2032</v>
      </c>
      <c r="J216" s="3" t="s">
        <v>43</v>
      </c>
      <c r="K216" s="3" t="s">
        <v>161</v>
      </c>
      <c r="L216" s="3" t="s">
        <v>45</v>
      </c>
      <c r="M216" s="3" t="s">
        <v>46</v>
      </c>
      <c r="N216" s="3" t="s">
        <v>101</v>
      </c>
      <c r="O216" s="3" t="s">
        <v>79</v>
      </c>
      <c r="P216" s="3" t="s">
        <v>102</v>
      </c>
      <c r="Q216" s="3" t="s">
        <v>81</v>
      </c>
      <c r="R216" s="3" t="s">
        <v>51</v>
      </c>
      <c r="S216" s="3" t="s">
        <v>52</v>
      </c>
      <c r="T216" s="3" t="s">
        <v>53</v>
      </c>
      <c r="U216" s="3" t="s">
        <v>54</v>
      </c>
      <c r="V216" s="3" t="s">
        <v>122</v>
      </c>
      <c r="W216" s="3" t="s">
        <v>84</v>
      </c>
      <c r="X216" s="3" t="s">
        <v>175</v>
      </c>
      <c r="Y216" s="3" t="s">
        <v>86</v>
      </c>
      <c r="Z216" s="3" t="s">
        <v>63</v>
      </c>
      <c r="AA216" s="3" t="s">
        <v>105</v>
      </c>
      <c r="AB216" s="3" t="s">
        <v>126</v>
      </c>
      <c r="AC216" s="3" t="s">
        <v>154</v>
      </c>
      <c r="AD216" s="3" t="s">
        <v>63</v>
      </c>
      <c r="AE216" s="3" t="s">
        <v>64</v>
      </c>
      <c r="AF216" s="3" t="s">
        <v>108</v>
      </c>
      <c r="AG216" s="3" t="s">
        <v>1436</v>
      </c>
      <c r="AH216" s="3" t="s">
        <v>1437</v>
      </c>
      <c r="AI216" s="8" t="s">
        <v>1438</v>
      </c>
      <c r="AJ216" s="9" t="str">
        <f>HYPERLINK("https://drive.google.com/file/d/1zmeKgDum6RIWI49WsGvLz8GdABrOaw5j/view?usp=drivesdk","ISHWARI VISHWANATH GHORPADE_प्रमाणपत्र")</f>
        <v>ISHWARI VISHWANATH GHORPADE_प्रमाणपत्र</v>
      </c>
      <c r="AK216" s="3" t="s">
        <v>1439</v>
      </c>
    </row>
    <row r="217" spans="1:37">
      <c r="A217" s="15">
        <v>44238.712580520834</v>
      </c>
      <c r="B217" s="3" t="s">
        <v>1440</v>
      </c>
      <c r="C217" s="17">
        <v>6</v>
      </c>
      <c r="D217" s="3" t="s">
        <v>1441</v>
      </c>
      <c r="E217" s="3" t="s">
        <v>1442</v>
      </c>
      <c r="F217" s="3" t="s">
        <v>1443</v>
      </c>
      <c r="G217" s="3" t="s">
        <v>149</v>
      </c>
      <c r="H217" s="3" t="s">
        <v>150</v>
      </c>
      <c r="I217" s="3">
        <v>2027</v>
      </c>
      <c r="J217" s="3" t="s">
        <v>43</v>
      </c>
      <c r="K217" s="3" t="s">
        <v>44</v>
      </c>
      <c r="L217" s="3" t="s">
        <v>45</v>
      </c>
      <c r="M217" s="3" t="s">
        <v>46</v>
      </c>
      <c r="N217" s="3" t="s">
        <v>47</v>
      </c>
      <c r="O217" s="3" t="s">
        <v>48</v>
      </c>
      <c r="P217" s="3" t="s">
        <v>49</v>
      </c>
      <c r="Q217" s="3" t="s">
        <v>50</v>
      </c>
      <c r="R217" s="3" t="s">
        <v>214</v>
      </c>
      <c r="S217" s="3" t="s">
        <v>152</v>
      </c>
      <c r="T217" s="3" t="s">
        <v>289</v>
      </c>
      <c r="U217" s="3" t="s">
        <v>138</v>
      </c>
      <c r="V217" s="3" t="s">
        <v>49</v>
      </c>
      <c r="W217" s="3" t="s">
        <v>84</v>
      </c>
      <c r="X217" s="3" t="s">
        <v>57</v>
      </c>
      <c r="Y217" s="3" t="s">
        <v>58</v>
      </c>
      <c r="Z217" s="3" t="s">
        <v>56</v>
      </c>
      <c r="AA217" s="3" t="s">
        <v>125</v>
      </c>
      <c r="AB217" s="3" t="s">
        <v>126</v>
      </c>
      <c r="AC217" s="3" t="s">
        <v>154</v>
      </c>
      <c r="AD217" s="3" t="s">
        <v>140</v>
      </c>
      <c r="AE217" s="3" t="s">
        <v>107</v>
      </c>
      <c r="AF217" s="3" t="s">
        <v>80</v>
      </c>
      <c r="AG217" s="3" t="s">
        <v>1444</v>
      </c>
      <c r="AH217" s="3" t="s">
        <v>1445</v>
      </c>
      <c r="AI217" s="8" t="s">
        <v>1446</v>
      </c>
      <c r="AJ217" s="9" t="str">
        <f>HYPERLINK("https://drive.google.com/file/d/1rNO8bXFvABAkNiStpmWTfCwFjQt-OhlS/view?usp=drivesdk","ABHIJIT ANIL NIRMAL_प्रमाणपत्र")</f>
        <v>ABHIJIT ANIL NIRMAL_प्रमाणपत्र</v>
      </c>
      <c r="AK217" s="3" t="s">
        <v>1447</v>
      </c>
    </row>
    <row r="218" spans="1:37">
      <c r="A218" s="15">
        <v>44238.721868067129</v>
      </c>
      <c r="B218" s="3" t="s">
        <v>1448</v>
      </c>
      <c r="C218" s="17">
        <v>20</v>
      </c>
      <c r="D218" s="3" t="s">
        <v>1449</v>
      </c>
      <c r="E218" s="3" t="s">
        <v>1450</v>
      </c>
      <c r="F218" s="3" t="s">
        <v>1451</v>
      </c>
      <c r="G218" s="3" t="s">
        <v>149</v>
      </c>
      <c r="H218" s="3" t="s">
        <v>98</v>
      </c>
      <c r="I218" s="3">
        <v>2032</v>
      </c>
      <c r="J218" s="3" t="s">
        <v>117</v>
      </c>
      <c r="K218" s="3" t="s">
        <v>76</v>
      </c>
      <c r="L218" s="3" t="s">
        <v>45</v>
      </c>
      <c r="M218" s="3" t="s">
        <v>46</v>
      </c>
      <c r="N218" s="3" t="s">
        <v>119</v>
      </c>
      <c r="O218" s="3" t="s">
        <v>200</v>
      </c>
      <c r="P218" s="3" t="s">
        <v>141</v>
      </c>
      <c r="Q218" s="3" t="s">
        <v>50</v>
      </c>
      <c r="R218" s="3" t="s">
        <v>51</v>
      </c>
      <c r="S218" s="3" t="s">
        <v>103</v>
      </c>
      <c r="T218" s="3" t="s">
        <v>83</v>
      </c>
      <c r="U218" s="3" t="s">
        <v>54</v>
      </c>
      <c r="V218" s="3" t="s">
        <v>122</v>
      </c>
      <c r="W218" s="3" t="s">
        <v>56</v>
      </c>
      <c r="X218" s="3" t="s">
        <v>124</v>
      </c>
      <c r="Y218" s="3" t="s">
        <v>86</v>
      </c>
      <c r="Z218" s="3" t="s">
        <v>58</v>
      </c>
      <c r="AA218" s="3" t="s">
        <v>60</v>
      </c>
      <c r="AB218" s="3" t="s">
        <v>126</v>
      </c>
      <c r="AC218" s="3" t="s">
        <v>62</v>
      </c>
      <c r="AD218" s="3" t="s">
        <v>140</v>
      </c>
      <c r="AE218" s="3" t="s">
        <v>89</v>
      </c>
      <c r="AF218" s="3" t="s">
        <v>80</v>
      </c>
      <c r="AG218" s="3" t="s">
        <v>1452</v>
      </c>
      <c r="AH218" s="3" t="s">
        <v>1453</v>
      </c>
      <c r="AI218" s="8" t="s">
        <v>1454</v>
      </c>
      <c r="AJ218" s="9" t="str">
        <f>HYPERLINK("https://drive.google.com/file/d/1rv3rmXnwfTcQxudKDITVRNPIbh-bYl7M/view?usp=drivesdk","Sakshi bhausaheb Kamathe_प्रमाणपत्र")</f>
        <v>Sakshi bhausaheb Kamathe_प्रमाणपत्र</v>
      </c>
      <c r="AK218" s="3" t="s">
        <v>1455</v>
      </c>
    </row>
    <row r="219" spans="1:37">
      <c r="A219" s="15">
        <v>44238.73882697917</v>
      </c>
      <c r="B219" s="3" t="s">
        <v>1456</v>
      </c>
      <c r="C219" s="17">
        <v>18</v>
      </c>
      <c r="D219" s="3" t="s">
        <v>1457</v>
      </c>
      <c r="E219" s="3" t="s">
        <v>1399</v>
      </c>
      <c r="F219" s="3" t="s">
        <v>1458</v>
      </c>
      <c r="G219" s="3" t="s">
        <v>74</v>
      </c>
      <c r="H219" s="3" t="s">
        <v>150</v>
      </c>
      <c r="I219" s="3">
        <v>2032</v>
      </c>
      <c r="J219" s="3" t="s">
        <v>117</v>
      </c>
      <c r="K219" s="3" t="s">
        <v>100</v>
      </c>
      <c r="L219" s="3" t="s">
        <v>45</v>
      </c>
      <c r="M219" s="3" t="s">
        <v>78</v>
      </c>
      <c r="N219" s="3" t="s">
        <v>119</v>
      </c>
      <c r="O219" s="3" t="s">
        <v>79</v>
      </c>
      <c r="P219" s="3" t="s">
        <v>80</v>
      </c>
      <c r="Q219" s="3" t="s">
        <v>81</v>
      </c>
      <c r="R219" s="3" t="s">
        <v>214</v>
      </c>
      <c r="S219" s="3" t="s">
        <v>152</v>
      </c>
      <c r="T219" s="3" t="s">
        <v>53</v>
      </c>
      <c r="U219" s="3" t="s">
        <v>54</v>
      </c>
      <c r="V219" s="3" t="s">
        <v>122</v>
      </c>
      <c r="W219" s="3" t="s">
        <v>56</v>
      </c>
      <c r="X219" s="3" t="s">
        <v>57</v>
      </c>
      <c r="Y219" s="3" t="s">
        <v>63</v>
      </c>
      <c r="Z219" s="3" t="s">
        <v>63</v>
      </c>
      <c r="AA219" s="3" t="s">
        <v>105</v>
      </c>
      <c r="AB219" s="3" t="s">
        <v>61</v>
      </c>
      <c r="AC219" s="3" t="s">
        <v>139</v>
      </c>
      <c r="AD219" s="3" t="s">
        <v>86</v>
      </c>
      <c r="AE219" s="3" t="s">
        <v>89</v>
      </c>
      <c r="AF219" s="3" t="s">
        <v>80</v>
      </c>
      <c r="AG219" s="3" t="s">
        <v>1459</v>
      </c>
      <c r="AH219" s="3" t="s">
        <v>1460</v>
      </c>
      <c r="AI219" s="8" t="s">
        <v>1461</v>
      </c>
      <c r="AJ219" s="9" t="str">
        <f>HYPERLINK("https://drive.google.com/file/d/10bleddJos6_Lo-nG49nzVD3_SS0tW5UL/view?usp=drivesdk","VAISHNAVI BABASAHEB SHELKE _प्रमाणपत्र")</f>
        <v>VAISHNAVI BABASAHEB SHELKE _प्रमाणपत्र</v>
      </c>
      <c r="AK219" s="3" t="s">
        <v>1462</v>
      </c>
    </row>
    <row r="220" spans="1:37">
      <c r="A220" s="15">
        <v>44238.739845706019</v>
      </c>
      <c r="B220" s="3" t="s">
        <v>1463</v>
      </c>
      <c r="C220" s="17">
        <v>18</v>
      </c>
      <c r="D220" s="3" t="s">
        <v>1464</v>
      </c>
      <c r="E220" s="3" t="s">
        <v>1465</v>
      </c>
      <c r="F220" s="3" t="s">
        <v>1466</v>
      </c>
      <c r="G220" s="3" t="s">
        <v>74</v>
      </c>
      <c r="H220" s="3" t="s">
        <v>42</v>
      </c>
      <c r="I220" s="3">
        <v>2025</v>
      </c>
      <c r="J220" s="3" t="s">
        <v>75</v>
      </c>
      <c r="K220" s="3" t="s">
        <v>161</v>
      </c>
      <c r="L220" s="3" t="s">
        <v>45</v>
      </c>
      <c r="M220" s="3" t="s">
        <v>46</v>
      </c>
      <c r="N220" s="3" t="s">
        <v>137</v>
      </c>
      <c r="O220" s="3" t="s">
        <v>79</v>
      </c>
      <c r="P220" s="3" t="s">
        <v>102</v>
      </c>
      <c r="Q220" s="3" t="s">
        <v>59</v>
      </c>
      <c r="R220" s="3" t="s">
        <v>82</v>
      </c>
      <c r="S220" s="3" t="s">
        <v>152</v>
      </c>
      <c r="T220" s="3" t="s">
        <v>289</v>
      </c>
      <c r="U220" s="3" t="s">
        <v>138</v>
      </c>
      <c r="V220" s="3" t="s">
        <v>49</v>
      </c>
      <c r="W220" s="3" t="s">
        <v>123</v>
      </c>
      <c r="X220" s="3" t="s">
        <v>85</v>
      </c>
      <c r="Y220" s="3" t="s">
        <v>58</v>
      </c>
      <c r="Z220" s="3" t="s">
        <v>59</v>
      </c>
      <c r="AA220" s="3" t="s">
        <v>105</v>
      </c>
      <c r="AB220" s="3" t="s">
        <v>126</v>
      </c>
      <c r="AC220" s="3" t="s">
        <v>62</v>
      </c>
      <c r="AD220" s="3" t="s">
        <v>86</v>
      </c>
      <c r="AE220" s="3" t="s">
        <v>89</v>
      </c>
      <c r="AF220" s="3" t="s">
        <v>80</v>
      </c>
      <c r="AG220" s="3" t="s">
        <v>1467</v>
      </c>
      <c r="AH220" s="3" t="s">
        <v>1468</v>
      </c>
      <c r="AI220" s="8" t="s">
        <v>1469</v>
      </c>
      <c r="AJ220" s="9" t="str">
        <f>HYPERLINK("https://drive.google.com/file/d/13uCtcbRpGnrV1wFRlGtI4EcQ2JFxol2w/view?usp=drivesdk","Dhananjay nandkishor nirmal_प्रमाणपत्र")</f>
        <v>Dhananjay nandkishor nirmal_प्रमाणपत्र</v>
      </c>
      <c r="AK220" s="3" t="s">
        <v>1470</v>
      </c>
    </row>
    <row r="221" spans="1:37">
      <c r="A221" s="15">
        <v>44238.74916655093</v>
      </c>
      <c r="B221" s="3" t="s">
        <v>1471</v>
      </c>
      <c r="C221" s="17">
        <v>8</v>
      </c>
      <c r="D221" s="3" t="s">
        <v>1472</v>
      </c>
      <c r="E221" s="3" t="s">
        <v>1473</v>
      </c>
      <c r="F221" s="3" t="s">
        <v>274</v>
      </c>
      <c r="G221" s="3" t="s">
        <v>149</v>
      </c>
      <c r="H221" s="3" t="s">
        <v>150</v>
      </c>
      <c r="I221" s="3">
        <v>2025</v>
      </c>
      <c r="J221" s="3" t="s">
        <v>43</v>
      </c>
      <c r="K221" s="3" t="s">
        <v>76</v>
      </c>
      <c r="L221" s="3" t="s">
        <v>77</v>
      </c>
      <c r="M221" s="3" t="s">
        <v>46</v>
      </c>
      <c r="N221" s="3" t="s">
        <v>47</v>
      </c>
      <c r="O221" s="3" t="s">
        <v>200</v>
      </c>
      <c r="P221" s="3" t="s">
        <v>102</v>
      </c>
      <c r="Q221" s="3" t="s">
        <v>81</v>
      </c>
      <c r="R221" s="3" t="s">
        <v>214</v>
      </c>
      <c r="S221" s="3" t="s">
        <v>120</v>
      </c>
      <c r="T221" s="3" t="s">
        <v>281</v>
      </c>
      <c r="U221" s="3" t="s">
        <v>121</v>
      </c>
      <c r="V221" s="3" t="s">
        <v>55</v>
      </c>
      <c r="W221" s="3" t="s">
        <v>185</v>
      </c>
      <c r="X221" s="3" t="s">
        <v>124</v>
      </c>
      <c r="Y221" s="3" t="s">
        <v>56</v>
      </c>
      <c r="Z221" s="3" t="s">
        <v>59</v>
      </c>
      <c r="AA221" s="3" t="s">
        <v>105</v>
      </c>
      <c r="AB221" s="3" t="s">
        <v>106</v>
      </c>
      <c r="AC221" s="3" t="s">
        <v>154</v>
      </c>
      <c r="AD221" s="3" t="s">
        <v>63</v>
      </c>
      <c r="AE221" s="3" t="s">
        <v>290</v>
      </c>
      <c r="AF221" s="3" t="s">
        <v>80</v>
      </c>
      <c r="AG221" s="3" t="s">
        <v>1474</v>
      </c>
      <c r="AH221" s="3" t="s">
        <v>1475</v>
      </c>
      <c r="AI221" s="8" t="s">
        <v>1476</v>
      </c>
      <c r="AJ221" s="9" t="str">
        <f>HYPERLINK("https://drive.google.com/file/d/109WXAmNcnGaevBTe7AAHFwUFGvkliXfg/view?usp=drivesdk","RUSHIKESH VALMIK NIRMAL_प्रमाणपत्र")</f>
        <v>RUSHIKESH VALMIK NIRMAL_प्रमाणपत्र</v>
      </c>
      <c r="AK221" s="3" t="s">
        <v>1477</v>
      </c>
    </row>
    <row r="222" spans="1:37">
      <c r="A222" s="15">
        <v>44238.79019994213</v>
      </c>
      <c r="B222" s="3" t="s">
        <v>1478</v>
      </c>
      <c r="C222" s="17">
        <v>8</v>
      </c>
      <c r="D222" s="3" t="s">
        <v>1479</v>
      </c>
      <c r="E222" s="3" t="s">
        <v>1480</v>
      </c>
      <c r="F222" s="3" t="s">
        <v>335</v>
      </c>
      <c r="G222" s="3" t="s">
        <v>74</v>
      </c>
      <c r="H222" s="3" t="s">
        <v>42</v>
      </c>
      <c r="I222" s="3">
        <v>2027</v>
      </c>
      <c r="J222" s="3" t="s">
        <v>75</v>
      </c>
      <c r="K222" s="3" t="s">
        <v>76</v>
      </c>
      <c r="L222" s="3" t="s">
        <v>288</v>
      </c>
      <c r="M222" s="3" t="s">
        <v>46</v>
      </c>
      <c r="N222" s="3" t="s">
        <v>101</v>
      </c>
      <c r="O222" s="3" t="s">
        <v>48</v>
      </c>
      <c r="P222" s="3" t="s">
        <v>141</v>
      </c>
      <c r="Q222" s="3" t="s">
        <v>81</v>
      </c>
      <c r="R222" s="3" t="s">
        <v>82</v>
      </c>
      <c r="S222" s="3" t="s">
        <v>152</v>
      </c>
      <c r="T222" s="3" t="s">
        <v>281</v>
      </c>
      <c r="U222" s="3" t="s">
        <v>138</v>
      </c>
      <c r="V222" s="3" t="s">
        <v>80</v>
      </c>
      <c r="W222" s="3" t="s">
        <v>185</v>
      </c>
      <c r="X222" s="3" t="s">
        <v>175</v>
      </c>
      <c r="Y222" s="3" t="s">
        <v>86</v>
      </c>
      <c r="Z222" s="3" t="s">
        <v>58</v>
      </c>
      <c r="AA222" s="3" t="s">
        <v>60</v>
      </c>
      <c r="AB222" s="3" t="s">
        <v>87</v>
      </c>
      <c r="AC222" s="3" t="s">
        <v>88</v>
      </c>
      <c r="AD222" s="3" t="s">
        <v>86</v>
      </c>
      <c r="AE222" s="3" t="s">
        <v>64</v>
      </c>
      <c r="AF222" s="3" t="s">
        <v>108</v>
      </c>
      <c r="AG222" s="3" t="s">
        <v>1429</v>
      </c>
      <c r="AH222" s="3" t="s">
        <v>1481</v>
      </c>
      <c r="AI222" s="8" t="s">
        <v>1482</v>
      </c>
      <c r="AJ222" s="9" t="str">
        <f>HYPERLINK("https://drive.google.com/file/d/1pMjwcuatZsuVhbA7R1sVz-HKoNOTR6Bt/view?usp=drivesdk","Aditi babasaheb sabale _प्रमाणपत्र")</f>
        <v>Aditi babasaheb sabale _प्रमाणपत्र</v>
      </c>
      <c r="AK222" s="3" t="s">
        <v>1483</v>
      </c>
    </row>
    <row r="223" spans="1:37">
      <c r="A223" s="15">
        <v>44238.805442094905</v>
      </c>
      <c r="B223" s="3" t="s">
        <v>1484</v>
      </c>
      <c r="C223" s="17">
        <v>20</v>
      </c>
      <c r="D223" s="3" t="s">
        <v>1485</v>
      </c>
      <c r="E223" s="3" t="s">
        <v>1413</v>
      </c>
      <c r="F223" s="3" t="s">
        <v>1458</v>
      </c>
      <c r="G223" s="3" t="s">
        <v>149</v>
      </c>
      <c r="H223" s="3" t="s">
        <v>98</v>
      </c>
      <c r="I223" s="3">
        <v>2035</v>
      </c>
      <c r="J223" s="3" t="s">
        <v>117</v>
      </c>
      <c r="K223" s="3" t="s">
        <v>76</v>
      </c>
      <c r="L223" s="3" t="s">
        <v>288</v>
      </c>
      <c r="M223" s="3" t="s">
        <v>46</v>
      </c>
      <c r="N223" s="3" t="s">
        <v>137</v>
      </c>
      <c r="O223" s="3" t="s">
        <v>79</v>
      </c>
      <c r="P223" s="3" t="s">
        <v>102</v>
      </c>
      <c r="Q223" s="3" t="s">
        <v>183</v>
      </c>
      <c r="R223" s="3" t="s">
        <v>82</v>
      </c>
      <c r="S223" s="3" t="s">
        <v>52</v>
      </c>
      <c r="T223" s="3" t="s">
        <v>289</v>
      </c>
      <c r="U223" s="3" t="s">
        <v>54</v>
      </c>
      <c r="V223" s="3" t="s">
        <v>49</v>
      </c>
      <c r="W223" s="3" t="s">
        <v>185</v>
      </c>
      <c r="X223" s="3" t="s">
        <v>124</v>
      </c>
      <c r="Y223" s="3" t="s">
        <v>63</v>
      </c>
      <c r="Z223" s="3" t="s">
        <v>59</v>
      </c>
      <c r="AA223" s="3" t="s">
        <v>60</v>
      </c>
      <c r="AB223" s="3" t="s">
        <v>126</v>
      </c>
      <c r="AC223" s="3" t="s">
        <v>154</v>
      </c>
      <c r="AD223" s="3" t="s">
        <v>86</v>
      </c>
      <c r="AE223" s="3" t="s">
        <v>290</v>
      </c>
      <c r="AF223" s="3" t="s">
        <v>108</v>
      </c>
      <c r="AG223" s="3" t="s">
        <v>1486</v>
      </c>
      <c r="AH223" s="3" t="s">
        <v>1487</v>
      </c>
      <c r="AI223" s="8" t="s">
        <v>1488</v>
      </c>
      <c r="AJ223" s="9" t="str">
        <f>HYPERLINK("https://drive.google.com/file/d/1aPcGqQURppLJlKsv7iLJMY4eyQqba1Qn/view?usp=drivesdk","OM SOMNATH GHORPADE_प्रमाणपत्र")</f>
        <v>OM SOMNATH GHORPADE_प्रमाणपत्र</v>
      </c>
      <c r="AK223" s="3" t="s">
        <v>1489</v>
      </c>
    </row>
    <row r="224" spans="1:37">
      <c r="A224" s="15">
        <v>44238.812267442132</v>
      </c>
      <c r="B224" s="3" t="s">
        <v>1490</v>
      </c>
      <c r="C224" s="17">
        <v>6</v>
      </c>
      <c r="D224" s="3" t="s">
        <v>1491</v>
      </c>
      <c r="E224" s="3" t="s">
        <v>1492</v>
      </c>
      <c r="F224" s="3" t="s">
        <v>1493</v>
      </c>
      <c r="G224" s="3" t="s">
        <v>74</v>
      </c>
      <c r="H224" s="3" t="s">
        <v>150</v>
      </c>
      <c r="I224" s="3">
        <v>2032</v>
      </c>
      <c r="J224" s="3" t="s">
        <v>99</v>
      </c>
      <c r="K224" s="3" t="s">
        <v>100</v>
      </c>
      <c r="L224" s="3" t="s">
        <v>288</v>
      </c>
      <c r="M224" s="3" t="s">
        <v>78</v>
      </c>
      <c r="N224" s="3" t="s">
        <v>47</v>
      </c>
      <c r="O224" s="3" t="s">
        <v>174</v>
      </c>
      <c r="P224" s="3" t="s">
        <v>49</v>
      </c>
      <c r="Q224" s="3" t="s">
        <v>59</v>
      </c>
      <c r="R224" s="3" t="s">
        <v>51</v>
      </c>
      <c r="S224" s="3" t="s">
        <v>52</v>
      </c>
      <c r="T224" s="3" t="s">
        <v>281</v>
      </c>
      <c r="U224" s="3" t="s">
        <v>104</v>
      </c>
      <c r="V224" s="3" t="s">
        <v>80</v>
      </c>
      <c r="W224" s="3" t="s">
        <v>56</v>
      </c>
      <c r="X224" s="3" t="s">
        <v>85</v>
      </c>
      <c r="Y224" s="3" t="s">
        <v>63</v>
      </c>
      <c r="Z224" s="3" t="s">
        <v>63</v>
      </c>
      <c r="AA224" s="3" t="s">
        <v>153</v>
      </c>
      <c r="AB224" s="3" t="s">
        <v>106</v>
      </c>
      <c r="AC224" s="3" t="s">
        <v>139</v>
      </c>
      <c r="AD224" s="3" t="s">
        <v>140</v>
      </c>
      <c r="AE224" s="3" t="s">
        <v>64</v>
      </c>
      <c r="AF224" s="3" t="s">
        <v>80</v>
      </c>
      <c r="AG224" s="3" t="s">
        <v>1494</v>
      </c>
      <c r="AH224" s="3" t="s">
        <v>1495</v>
      </c>
      <c r="AI224" s="8" t="s">
        <v>1496</v>
      </c>
      <c r="AJ224" s="9" t="str">
        <f>HYPERLINK("https://drive.google.com/file/d/1km7XHv7FJ40gp5_cDlZ9S-u94cSmvxhr/view?usp=drivesdk","sakshi Subhash nirmal_प्रमाणपत्र")</f>
        <v>sakshi Subhash nirmal_प्रमाणपत्र</v>
      </c>
      <c r="AK224" s="3" t="s">
        <v>1497</v>
      </c>
    </row>
    <row r="225" spans="1:37">
      <c r="A225" s="15">
        <v>44238.832946412032</v>
      </c>
      <c r="B225" s="3" t="s">
        <v>1498</v>
      </c>
      <c r="C225" s="17">
        <v>10</v>
      </c>
      <c r="D225" s="3" t="s">
        <v>1499</v>
      </c>
      <c r="E225" s="3" t="s">
        <v>1500</v>
      </c>
      <c r="F225" s="3" t="s">
        <v>260</v>
      </c>
      <c r="G225" s="3" t="s">
        <v>149</v>
      </c>
      <c r="H225" s="3" t="s">
        <v>42</v>
      </c>
      <c r="I225" s="3">
        <v>2027</v>
      </c>
      <c r="J225" s="3" t="s">
        <v>43</v>
      </c>
      <c r="K225" s="3" t="s">
        <v>100</v>
      </c>
      <c r="L225" s="3" t="s">
        <v>288</v>
      </c>
      <c r="M225" s="3" t="s">
        <v>118</v>
      </c>
      <c r="N225" s="3" t="s">
        <v>101</v>
      </c>
      <c r="O225" s="3" t="s">
        <v>48</v>
      </c>
      <c r="P225" s="3" t="s">
        <v>102</v>
      </c>
      <c r="Q225" s="3" t="s">
        <v>81</v>
      </c>
      <c r="R225" s="3" t="s">
        <v>214</v>
      </c>
      <c r="S225" s="3" t="s">
        <v>120</v>
      </c>
      <c r="T225" s="3" t="s">
        <v>83</v>
      </c>
      <c r="U225" s="3" t="s">
        <v>138</v>
      </c>
      <c r="V225" s="3" t="s">
        <v>122</v>
      </c>
      <c r="W225" s="3" t="s">
        <v>185</v>
      </c>
      <c r="X225" s="3" t="s">
        <v>85</v>
      </c>
      <c r="Y225" s="3" t="s">
        <v>63</v>
      </c>
      <c r="Z225" s="3" t="s">
        <v>56</v>
      </c>
      <c r="AA225" s="3" t="s">
        <v>60</v>
      </c>
      <c r="AB225" s="3" t="s">
        <v>61</v>
      </c>
      <c r="AC225" s="3" t="s">
        <v>88</v>
      </c>
      <c r="AD225" s="3" t="s">
        <v>86</v>
      </c>
      <c r="AE225" s="3" t="s">
        <v>89</v>
      </c>
      <c r="AF225" s="3" t="s">
        <v>80</v>
      </c>
      <c r="AG225" s="3" t="s">
        <v>1436</v>
      </c>
      <c r="AH225" s="3" t="s">
        <v>1501</v>
      </c>
      <c r="AI225" s="8" t="s">
        <v>1502</v>
      </c>
      <c r="AJ225" s="9" t="str">
        <f>HYPERLINK("https://drive.google.com/file/d/13KaBfNbkIOSQp5bCWSpF6jOlXUHJhynq/view?usp=drivesdk","DHIRAJ SANDIP NIRMAL_प्रमाणपत्र")</f>
        <v>DHIRAJ SANDIP NIRMAL_प्रमाणपत्र</v>
      </c>
      <c r="AK225" s="3" t="s">
        <v>1503</v>
      </c>
    </row>
    <row r="226" spans="1:37">
      <c r="A226" s="15">
        <v>44238.847869282406</v>
      </c>
      <c r="B226" s="3" t="s">
        <v>1504</v>
      </c>
      <c r="C226" s="17">
        <v>8</v>
      </c>
      <c r="D226" s="3" t="s">
        <v>1505</v>
      </c>
      <c r="E226" s="3" t="s">
        <v>1506</v>
      </c>
      <c r="F226" s="3" t="s">
        <v>260</v>
      </c>
      <c r="G226" s="3" t="s">
        <v>149</v>
      </c>
      <c r="H226" s="3" t="s">
        <v>150</v>
      </c>
      <c r="I226" s="3">
        <v>2025</v>
      </c>
      <c r="J226" s="3" t="s">
        <v>99</v>
      </c>
      <c r="K226" s="3" t="s">
        <v>44</v>
      </c>
      <c r="L226" s="3" t="s">
        <v>288</v>
      </c>
      <c r="M226" s="3" t="s">
        <v>136</v>
      </c>
      <c r="N226" s="3" t="s">
        <v>101</v>
      </c>
      <c r="O226" s="3" t="s">
        <v>174</v>
      </c>
      <c r="P226" s="3" t="s">
        <v>102</v>
      </c>
      <c r="Q226" s="3" t="s">
        <v>81</v>
      </c>
      <c r="R226" s="3" t="s">
        <v>82</v>
      </c>
      <c r="S226" s="3" t="s">
        <v>120</v>
      </c>
      <c r="T226" s="3" t="s">
        <v>83</v>
      </c>
      <c r="U226" s="3" t="s">
        <v>138</v>
      </c>
      <c r="V226" s="3" t="s">
        <v>80</v>
      </c>
      <c r="W226" s="3" t="s">
        <v>84</v>
      </c>
      <c r="X226" s="3" t="s">
        <v>85</v>
      </c>
      <c r="Y226" s="3" t="s">
        <v>63</v>
      </c>
      <c r="Z226" s="3" t="s">
        <v>63</v>
      </c>
      <c r="AA226" s="3" t="s">
        <v>105</v>
      </c>
      <c r="AB226" s="3" t="s">
        <v>87</v>
      </c>
      <c r="AC226" s="3" t="s">
        <v>154</v>
      </c>
      <c r="AD226" s="3" t="s">
        <v>63</v>
      </c>
      <c r="AE226" s="3" t="s">
        <v>89</v>
      </c>
      <c r="AF226" s="3" t="s">
        <v>108</v>
      </c>
      <c r="AG226" s="3" t="s">
        <v>1507</v>
      </c>
      <c r="AH226" s="3" t="s">
        <v>1508</v>
      </c>
      <c r="AI226" s="8" t="s">
        <v>1509</v>
      </c>
      <c r="AJ226" s="9" t="str">
        <f>HYPERLINK("https://drive.google.com/file/d/1qH51bvbwperlDG8wJtfpxSj7Xj_1PBJh/view?usp=drivesdk","Payal Appasaheb Laware_प्रमाणपत्र")</f>
        <v>Payal Appasaheb Laware_प्रमाणपत्र</v>
      </c>
      <c r="AK226" s="3" t="s">
        <v>1510</v>
      </c>
    </row>
    <row r="227" spans="1:37">
      <c r="A227" s="15">
        <v>44238.961464652777</v>
      </c>
      <c r="B227" s="3" t="s">
        <v>1511</v>
      </c>
      <c r="C227" s="17">
        <v>24</v>
      </c>
      <c r="D227" s="3" t="s">
        <v>1512</v>
      </c>
      <c r="E227" s="3" t="s">
        <v>1513</v>
      </c>
      <c r="F227" s="3" t="s">
        <v>260</v>
      </c>
      <c r="G227" s="3" t="s">
        <v>74</v>
      </c>
      <c r="H227" s="3" t="s">
        <v>98</v>
      </c>
      <c r="I227" s="3">
        <v>2027</v>
      </c>
      <c r="J227" s="3" t="s">
        <v>117</v>
      </c>
      <c r="K227" s="3" t="s">
        <v>161</v>
      </c>
      <c r="L227" s="3" t="s">
        <v>45</v>
      </c>
      <c r="M227" s="3" t="s">
        <v>46</v>
      </c>
      <c r="N227" s="3" t="s">
        <v>101</v>
      </c>
      <c r="O227" s="3" t="s">
        <v>79</v>
      </c>
      <c r="P227" s="3" t="s">
        <v>141</v>
      </c>
      <c r="Q227" s="3" t="s">
        <v>59</v>
      </c>
      <c r="R227" s="3" t="s">
        <v>184</v>
      </c>
      <c r="S227" s="3" t="s">
        <v>120</v>
      </c>
      <c r="T227" s="3" t="s">
        <v>281</v>
      </c>
      <c r="U227" s="3" t="s">
        <v>138</v>
      </c>
      <c r="V227" s="3" t="s">
        <v>49</v>
      </c>
      <c r="W227" s="3" t="s">
        <v>123</v>
      </c>
      <c r="X227" s="3" t="s">
        <v>124</v>
      </c>
      <c r="Y227" s="3" t="s">
        <v>56</v>
      </c>
      <c r="Z227" s="3" t="s">
        <v>63</v>
      </c>
      <c r="AA227" s="3" t="s">
        <v>105</v>
      </c>
      <c r="AB227" s="3" t="s">
        <v>126</v>
      </c>
      <c r="AC227" s="3" t="s">
        <v>62</v>
      </c>
      <c r="AD227" s="3" t="s">
        <v>127</v>
      </c>
      <c r="AE227" s="3" t="s">
        <v>107</v>
      </c>
      <c r="AF227" s="3" t="s">
        <v>108</v>
      </c>
      <c r="AG227" s="3" t="s">
        <v>1514</v>
      </c>
      <c r="AH227" s="3" t="s">
        <v>1515</v>
      </c>
      <c r="AI227" s="8" t="s">
        <v>1516</v>
      </c>
      <c r="AJ227" s="9" t="str">
        <f>HYPERLINK("https://drive.google.com/file/d/1iQMCXiNoXhnTDOaO54G_27OyqTsfDQCq/view?usp=drivesdk","Tidake Tejal Pradip_प्रमाणपत्र")</f>
        <v>Tidake Tejal Pradip_प्रमाणपत्र</v>
      </c>
      <c r="AK227" s="3" t="s">
        <v>1517</v>
      </c>
    </row>
    <row r="228" spans="1:37">
      <c r="A228" s="15">
        <v>44238.96562427083</v>
      </c>
      <c r="B228" s="3" t="s">
        <v>1518</v>
      </c>
      <c r="C228" s="17">
        <v>10</v>
      </c>
      <c r="D228" s="3" t="s">
        <v>1519</v>
      </c>
      <c r="E228" s="3" t="s">
        <v>1520</v>
      </c>
      <c r="F228" s="3" t="s">
        <v>518</v>
      </c>
      <c r="G228" s="3" t="s">
        <v>149</v>
      </c>
      <c r="H228" s="3" t="s">
        <v>199</v>
      </c>
      <c r="I228" s="3">
        <v>2032</v>
      </c>
      <c r="J228" s="3" t="s">
        <v>43</v>
      </c>
      <c r="K228" s="3" t="s">
        <v>44</v>
      </c>
      <c r="L228" s="3" t="s">
        <v>288</v>
      </c>
      <c r="M228" s="3" t="s">
        <v>46</v>
      </c>
      <c r="N228" s="3" t="s">
        <v>101</v>
      </c>
      <c r="O228" s="3" t="s">
        <v>79</v>
      </c>
      <c r="P228" s="3" t="s">
        <v>80</v>
      </c>
      <c r="Q228" s="3" t="s">
        <v>50</v>
      </c>
      <c r="R228" s="3" t="s">
        <v>82</v>
      </c>
      <c r="S228" s="3" t="s">
        <v>52</v>
      </c>
      <c r="T228" s="3" t="s">
        <v>83</v>
      </c>
      <c r="U228" s="3" t="s">
        <v>104</v>
      </c>
      <c r="V228" s="3" t="s">
        <v>80</v>
      </c>
      <c r="W228" s="3" t="s">
        <v>123</v>
      </c>
      <c r="X228" s="3" t="s">
        <v>57</v>
      </c>
      <c r="Y228" s="3" t="s">
        <v>86</v>
      </c>
      <c r="Z228" s="3" t="s">
        <v>59</v>
      </c>
      <c r="AA228" s="3" t="s">
        <v>153</v>
      </c>
      <c r="AB228" s="3" t="s">
        <v>106</v>
      </c>
      <c r="AC228" s="3" t="s">
        <v>139</v>
      </c>
      <c r="AD228" s="3" t="s">
        <v>86</v>
      </c>
      <c r="AE228" s="3" t="s">
        <v>107</v>
      </c>
      <c r="AF228" s="3" t="s">
        <v>65</v>
      </c>
      <c r="AG228" s="3" t="s">
        <v>1521</v>
      </c>
      <c r="AH228" s="3" t="s">
        <v>1522</v>
      </c>
      <c r="AI228" s="8" t="s">
        <v>1523</v>
      </c>
      <c r="AJ228" s="9" t="str">
        <f>HYPERLINK("https://drive.google.com/file/d/1TBfJHTegxm9bC58hNuRpXEwUI2ofh4Y-/view?usp=drivesdk","Pratik Santosh Late_प्रमाणपत्र")</f>
        <v>Pratik Santosh Late_प्रमाणपत्र</v>
      </c>
      <c r="AK228" s="3" t="s">
        <v>1524</v>
      </c>
    </row>
    <row r="229" spans="1:37">
      <c r="A229" s="15">
        <v>44239.324822858791</v>
      </c>
      <c r="B229" s="3" t="s">
        <v>1525</v>
      </c>
      <c r="C229" s="17">
        <v>22</v>
      </c>
      <c r="D229" s="3" t="s">
        <v>1526</v>
      </c>
      <c r="E229" s="3" t="s">
        <v>1450</v>
      </c>
      <c r="F229" s="3" t="s">
        <v>518</v>
      </c>
      <c r="G229" s="3" t="s">
        <v>74</v>
      </c>
      <c r="H229" s="3" t="s">
        <v>98</v>
      </c>
      <c r="I229" s="3">
        <v>2025</v>
      </c>
      <c r="J229" s="3" t="s">
        <v>43</v>
      </c>
      <c r="K229" s="3" t="s">
        <v>161</v>
      </c>
      <c r="L229" s="3" t="s">
        <v>45</v>
      </c>
      <c r="M229" s="3" t="s">
        <v>46</v>
      </c>
      <c r="N229" s="3" t="s">
        <v>119</v>
      </c>
      <c r="O229" s="3" t="s">
        <v>79</v>
      </c>
      <c r="P229" s="3" t="s">
        <v>49</v>
      </c>
      <c r="Q229" s="3" t="s">
        <v>81</v>
      </c>
      <c r="R229" s="3" t="s">
        <v>82</v>
      </c>
      <c r="T229" s="3" t="s">
        <v>281</v>
      </c>
      <c r="U229" s="3" t="s">
        <v>54</v>
      </c>
      <c r="V229" s="3" t="s">
        <v>122</v>
      </c>
      <c r="W229" s="3" t="s">
        <v>123</v>
      </c>
      <c r="X229" s="3" t="s">
        <v>124</v>
      </c>
      <c r="Y229" s="3" t="s">
        <v>86</v>
      </c>
      <c r="Z229" s="3" t="s">
        <v>63</v>
      </c>
      <c r="AA229" s="3" t="s">
        <v>153</v>
      </c>
      <c r="AB229" s="3" t="s">
        <v>61</v>
      </c>
      <c r="AC229" s="3" t="s">
        <v>62</v>
      </c>
      <c r="AD229" s="3" t="s">
        <v>140</v>
      </c>
      <c r="AE229" s="3" t="s">
        <v>290</v>
      </c>
      <c r="AF229" s="3" t="s">
        <v>80</v>
      </c>
      <c r="AG229" s="3" t="s">
        <v>1527</v>
      </c>
      <c r="AH229" s="3" t="s">
        <v>1528</v>
      </c>
      <c r="AI229" s="8" t="s">
        <v>1529</v>
      </c>
      <c r="AJ229" s="9" t="str">
        <f>HYPERLINK("https://drive.google.com/file/d/1BKWQcSBbiP9YbrQ6hsphLNkY2pDjYlJX/view?usp=drivesdk","KARTIK SHIVAJI GHORPADE, _प्रमाणपत्र")</f>
        <v>KARTIK SHIVAJI GHORPADE, _प्रमाणपत्र</v>
      </c>
      <c r="AK229" s="3" t="s">
        <v>1530</v>
      </c>
    </row>
    <row r="230" spans="1:37">
      <c r="A230" s="15">
        <v>44239.338542488425</v>
      </c>
      <c r="B230" s="3" t="s">
        <v>1531</v>
      </c>
      <c r="C230" s="17">
        <v>20</v>
      </c>
      <c r="D230" s="3" t="s">
        <v>1532</v>
      </c>
      <c r="E230" s="3" t="s">
        <v>1450</v>
      </c>
      <c r="F230" s="3" t="s">
        <v>518</v>
      </c>
      <c r="G230" s="3" t="s">
        <v>149</v>
      </c>
      <c r="H230" s="3" t="s">
        <v>98</v>
      </c>
      <c r="I230" s="3">
        <v>2035</v>
      </c>
      <c r="J230" s="3" t="s">
        <v>43</v>
      </c>
      <c r="K230" s="3" t="s">
        <v>161</v>
      </c>
      <c r="L230" s="3" t="s">
        <v>45</v>
      </c>
      <c r="M230" s="3" t="s">
        <v>118</v>
      </c>
      <c r="N230" s="3" t="s">
        <v>101</v>
      </c>
      <c r="O230" s="3" t="s">
        <v>200</v>
      </c>
      <c r="P230" s="3" t="s">
        <v>102</v>
      </c>
      <c r="Q230" s="3" t="s">
        <v>59</v>
      </c>
      <c r="R230" s="3" t="s">
        <v>51</v>
      </c>
      <c r="S230" s="3" t="s">
        <v>103</v>
      </c>
      <c r="T230" s="3" t="s">
        <v>53</v>
      </c>
      <c r="U230" s="3" t="s">
        <v>54</v>
      </c>
      <c r="V230" s="3" t="s">
        <v>122</v>
      </c>
      <c r="W230" s="3" t="s">
        <v>185</v>
      </c>
      <c r="X230" s="3" t="s">
        <v>85</v>
      </c>
      <c r="Y230" s="3" t="s">
        <v>86</v>
      </c>
      <c r="Z230" s="3" t="s">
        <v>58</v>
      </c>
      <c r="AA230" s="3" t="s">
        <v>105</v>
      </c>
      <c r="AB230" s="3" t="s">
        <v>106</v>
      </c>
      <c r="AC230" s="3" t="s">
        <v>154</v>
      </c>
      <c r="AD230" s="3" t="s">
        <v>86</v>
      </c>
      <c r="AE230" s="3" t="s">
        <v>290</v>
      </c>
      <c r="AF230" s="3" t="s">
        <v>108</v>
      </c>
      <c r="AG230" s="3" t="s">
        <v>1533</v>
      </c>
      <c r="AH230" s="3" t="s">
        <v>1534</v>
      </c>
      <c r="AI230" s="8" t="s">
        <v>1535</v>
      </c>
      <c r="AJ230" s="9" t="str">
        <f>HYPERLINK("https://drive.google.com/file/d/1S7-ks6BzEpJUesJ1oF7CYnllyax_2Qsc/view?usp=drivesdk","Ishwari Suresh nirmal_प्रमाणपत्र")</f>
        <v>Ishwari Suresh nirmal_प्रमाणपत्र</v>
      </c>
      <c r="AK230" s="3" t="s">
        <v>1536</v>
      </c>
    </row>
    <row r="231" spans="1:37">
      <c r="A231" s="15">
        <v>44239.343485439815</v>
      </c>
      <c r="B231" s="3" t="s">
        <v>1537</v>
      </c>
      <c r="C231" s="17">
        <v>18</v>
      </c>
      <c r="D231" s="3" t="s">
        <v>1538</v>
      </c>
      <c r="E231" s="3" t="s">
        <v>1539</v>
      </c>
      <c r="F231" s="3" t="s">
        <v>518</v>
      </c>
      <c r="G231" s="3" t="s">
        <v>149</v>
      </c>
      <c r="H231" s="3" t="s">
        <v>98</v>
      </c>
      <c r="I231" s="3">
        <v>2032</v>
      </c>
      <c r="J231" s="3" t="s">
        <v>43</v>
      </c>
      <c r="K231" s="3" t="s">
        <v>76</v>
      </c>
      <c r="L231" s="3" t="s">
        <v>288</v>
      </c>
      <c r="M231" s="3" t="s">
        <v>46</v>
      </c>
      <c r="N231" s="3" t="s">
        <v>137</v>
      </c>
      <c r="O231" s="3" t="s">
        <v>79</v>
      </c>
      <c r="P231" s="3" t="s">
        <v>141</v>
      </c>
      <c r="Q231" s="3" t="s">
        <v>81</v>
      </c>
      <c r="R231" s="3" t="s">
        <v>82</v>
      </c>
      <c r="S231" s="3" t="s">
        <v>52</v>
      </c>
      <c r="T231" s="3" t="s">
        <v>83</v>
      </c>
      <c r="U231" s="3" t="s">
        <v>54</v>
      </c>
      <c r="V231" s="3" t="s">
        <v>80</v>
      </c>
      <c r="W231" s="3" t="s">
        <v>56</v>
      </c>
      <c r="X231" s="3" t="s">
        <v>175</v>
      </c>
      <c r="Y231" s="3" t="s">
        <v>86</v>
      </c>
      <c r="Z231" s="3" t="s">
        <v>58</v>
      </c>
      <c r="AA231" s="3" t="s">
        <v>60</v>
      </c>
      <c r="AB231" s="3" t="s">
        <v>126</v>
      </c>
      <c r="AC231" s="3" t="s">
        <v>88</v>
      </c>
      <c r="AD231" s="3" t="s">
        <v>63</v>
      </c>
      <c r="AE231" s="3" t="s">
        <v>64</v>
      </c>
      <c r="AF231" s="3" t="s">
        <v>108</v>
      </c>
      <c r="AG231" s="3" t="s">
        <v>1540</v>
      </c>
      <c r="AH231" s="3" t="s">
        <v>1541</v>
      </c>
      <c r="AI231" s="8" t="s">
        <v>1542</v>
      </c>
      <c r="AJ231" s="9" t="str">
        <f>HYPERLINK("https://drive.google.com/file/d/1eEd4SG-K2N73NNlQjrb0Yhm1xL5JiDWn/view?usp=drivesdk","HARSHADA DATTATRAY NIRMAL_प्रमाणपत्र")</f>
        <v>HARSHADA DATTATRAY NIRMAL_प्रमाणपत्र</v>
      </c>
      <c r="AK231" s="3" t="s">
        <v>1543</v>
      </c>
    </row>
    <row r="232" spans="1:37">
      <c r="A232" s="15">
        <v>44239.356351516202</v>
      </c>
      <c r="B232" s="3" t="s">
        <v>1544</v>
      </c>
      <c r="C232" s="17">
        <v>10</v>
      </c>
      <c r="D232" s="3" t="s">
        <v>1545</v>
      </c>
      <c r="E232" s="3" t="s">
        <v>1546</v>
      </c>
      <c r="F232" s="3" t="s">
        <v>309</v>
      </c>
      <c r="G232" s="3" t="s">
        <v>149</v>
      </c>
      <c r="H232" s="3" t="s">
        <v>199</v>
      </c>
      <c r="I232" s="3">
        <v>2025</v>
      </c>
      <c r="J232" s="3" t="s">
        <v>117</v>
      </c>
      <c r="K232" s="3" t="s">
        <v>44</v>
      </c>
      <c r="L232" s="3" t="s">
        <v>288</v>
      </c>
      <c r="M232" s="3" t="s">
        <v>118</v>
      </c>
      <c r="N232" s="3" t="s">
        <v>119</v>
      </c>
      <c r="O232" s="3" t="s">
        <v>174</v>
      </c>
      <c r="P232" s="3" t="s">
        <v>80</v>
      </c>
      <c r="Q232" s="3" t="s">
        <v>183</v>
      </c>
      <c r="R232" s="3" t="s">
        <v>82</v>
      </c>
      <c r="S232" s="3" t="s">
        <v>152</v>
      </c>
      <c r="T232" s="3" t="s">
        <v>53</v>
      </c>
      <c r="U232" s="3" t="s">
        <v>104</v>
      </c>
      <c r="V232" s="3" t="s">
        <v>55</v>
      </c>
      <c r="W232" s="3" t="s">
        <v>84</v>
      </c>
      <c r="X232" s="3" t="s">
        <v>57</v>
      </c>
      <c r="Y232" s="3" t="s">
        <v>86</v>
      </c>
      <c r="Z232" s="3" t="s">
        <v>56</v>
      </c>
      <c r="AA232" s="3" t="s">
        <v>60</v>
      </c>
      <c r="AB232" s="3" t="s">
        <v>61</v>
      </c>
      <c r="AC232" s="3" t="s">
        <v>154</v>
      </c>
      <c r="AD232" s="3" t="s">
        <v>86</v>
      </c>
      <c r="AE232" s="3" t="s">
        <v>64</v>
      </c>
      <c r="AF232" s="3" t="s">
        <v>65</v>
      </c>
      <c r="AG232" s="3" t="s">
        <v>1547</v>
      </c>
      <c r="AH232" s="3" t="s">
        <v>1548</v>
      </c>
      <c r="AI232" s="8" t="s">
        <v>1549</v>
      </c>
      <c r="AJ232" s="9" t="str">
        <f>HYPERLINK("https://drive.google.com/file/d/1tyMI3J24GwqSbETeMjLAMVahIYT5OTsu/view?usp=drivesdk","Prajwal sambhaji nirmal_प्रमाणपत्र")</f>
        <v>Prajwal sambhaji nirmal_प्रमाणपत्र</v>
      </c>
      <c r="AK232" s="3" t="s">
        <v>1550</v>
      </c>
    </row>
    <row r="233" spans="1:37">
      <c r="A233" s="15">
        <v>44240.385266967598</v>
      </c>
      <c r="B233" s="3" t="s">
        <v>1551</v>
      </c>
      <c r="C233" s="17">
        <v>22</v>
      </c>
      <c r="D233" s="3" t="s">
        <v>1552</v>
      </c>
      <c r="E233" s="3" t="s">
        <v>1553</v>
      </c>
      <c r="F233" s="3" t="s">
        <v>1554</v>
      </c>
      <c r="G233" s="3" t="s">
        <v>149</v>
      </c>
      <c r="H233" s="3" t="s">
        <v>150</v>
      </c>
      <c r="I233" s="3">
        <v>2025</v>
      </c>
      <c r="J233" s="3" t="s">
        <v>117</v>
      </c>
      <c r="K233" s="3" t="s">
        <v>161</v>
      </c>
      <c r="L233" s="3" t="s">
        <v>45</v>
      </c>
      <c r="M233" s="3" t="s">
        <v>46</v>
      </c>
      <c r="N233" s="3" t="s">
        <v>137</v>
      </c>
      <c r="O233" s="3" t="s">
        <v>200</v>
      </c>
      <c r="P233" s="3" t="s">
        <v>102</v>
      </c>
      <c r="Q233" s="3" t="s">
        <v>81</v>
      </c>
      <c r="R233" s="3" t="s">
        <v>82</v>
      </c>
      <c r="S233" s="3" t="s">
        <v>152</v>
      </c>
      <c r="T233" s="3" t="s">
        <v>281</v>
      </c>
      <c r="U233" s="3" t="s">
        <v>121</v>
      </c>
      <c r="V233" s="3" t="s">
        <v>122</v>
      </c>
      <c r="W233" s="3" t="s">
        <v>185</v>
      </c>
      <c r="X233" s="3" t="s">
        <v>85</v>
      </c>
      <c r="Y233" s="3" t="s">
        <v>58</v>
      </c>
      <c r="Z233" s="3" t="s">
        <v>56</v>
      </c>
      <c r="AA233" s="3" t="s">
        <v>153</v>
      </c>
      <c r="AB233" s="3" t="s">
        <v>126</v>
      </c>
      <c r="AC233" s="3" t="s">
        <v>154</v>
      </c>
      <c r="AD233" s="3" t="s">
        <v>127</v>
      </c>
      <c r="AE233" s="3" t="s">
        <v>64</v>
      </c>
      <c r="AF233" s="3" t="s">
        <v>80</v>
      </c>
      <c r="AG233" s="3" t="s">
        <v>1555</v>
      </c>
      <c r="AH233" s="3" t="s">
        <v>1556</v>
      </c>
      <c r="AI233" s="8" t="s">
        <v>1557</v>
      </c>
      <c r="AJ233" s="9" t="str">
        <f>HYPERLINK("https://drive.google.com/file/d/1jlcz-4Dq3ohcGQrumxo-2xUfgTt-dbYT/view?usp=drivesdk","Hrushikesh Popat Ghorpade_प्रमाणपत्र")</f>
        <v>Hrushikesh Popat Ghorpade_प्रमाणपत्र</v>
      </c>
      <c r="AK233" s="3" t="s">
        <v>1558</v>
      </c>
    </row>
    <row r="234" spans="1:37">
      <c r="A234" s="15">
        <v>44240.386879166668</v>
      </c>
      <c r="B234" s="3" t="s">
        <v>1559</v>
      </c>
      <c r="C234" s="17">
        <v>8</v>
      </c>
      <c r="D234" s="3" t="s">
        <v>1560</v>
      </c>
      <c r="E234" s="3" t="s">
        <v>1561</v>
      </c>
      <c r="F234" s="3" t="s">
        <v>274</v>
      </c>
      <c r="G234" s="3" t="s">
        <v>149</v>
      </c>
      <c r="H234" s="3" t="s">
        <v>199</v>
      </c>
      <c r="I234" s="3">
        <v>2035</v>
      </c>
      <c r="J234" s="3" t="s">
        <v>75</v>
      </c>
      <c r="K234" s="3" t="s">
        <v>76</v>
      </c>
      <c r="L234" s="3" t="s">
        <v>77</v>
      </c>
      <c r="M234" s="3" t="s">
        <v>78</v>
      </c>
      <c r="N234" s="3" t="s">
        <v>119</v>
      </c>
      <c r="O234" s="3" t="s">
        <v>79</v>
      </c>
      <c r="P234" s="3" t="s">
        <v>49</v>
      </c>
      <c r="Q234" s="3" t="s">
        <v>183</v>
      </c>
      <c r="R234" s="3" t="s">
        <v>51</v>
      </c>
      <c r="S234" s="3" t="s">
        <v>120</v>
      </c>
      <c r="T234" s="3" t="s">
        <v>289</v>
      </c>
      <c r="U234" s="3" t="s">
        <v>54</v>
      </c>
      <c r="V234" s="3" t="s">
        <v>55</v>
      </c>
      <c r="W234" s="3" t="s">
        <v>123</v>
      </c>
      <c r="X234" s="3" t="s">
        <v>124</v>
      </c>
      <c r="Y234" s="3" t="s">
        <v>58</v>
      </c>
      <c r="Z234" s="3" t="s">
        <v>59</v>
      </c>
      <c r="AA234" s="3" t="s">
        <v>125</v>
      </c>
      <c r="AB234" s="3" t="s">
        <v>106</v>
      </c>
      <c r="AC234" s="3" t="s">
        <v>88</v>
      </c>
      <c r="AD234" s="3" t="s">
        <v>63</v>
      </c>
      <c r="AE234" s="3" t="s">
        <v>290</v>
      </c>
      <c r="AF234" s="3" t="s">
        <v>80</v>
      </c>
      <c r="AG234" s="3" t="s">
        <v>1562</v>
      </c>
      <c r="AH234" s="3" t="s">
        <v>1563</v>
      </c>
      <c r="AI234" s="8" t="s">
        <v>1564</v>
      </c>
      <c r="AJ234" s="9" t="str">
        <f>HYPERLINK("https://drive.google.com/file/d/1kVCV9I68kw3tcP5D2lXDQ_MNl25bojWu/view?usp=drivesdk","Vedant Sampat Aher_प्रमाणपत्र")</f>
        <v>Vedant Sampat Aher_प्रमाणपत्र</v>
      </c>
      <c r="AK234" s="3" t="s">
        <v>1565</v>
      </c>
    </row>
    <row r="235" spans="1:37">
      <c r="A235" s="15">
        <v>44240.397199502317</v>
      </c>
      <c r="B235" s="3" t="s">
        <v>1566</v>
      </c>
      <c r="C235" s="17">
        <v>14</v>
      </c>
      <c r="D235" s="3" t="s">
        <v>1567</v>
      </c>
      <c r="E235" s="3" t="s">
        <v>1413</v>
      </c>
      <c r="F235" s="3" t="s">
        <v>760</v>
      </c>
      <c r="G235" s="3" t="s">
        <v>74</v>
      </c>
      <c r="H235" s="3" t="s">
        <v>150</v>
      </c>
      <c r="I235" s="3">
        <v>2032</v>
      </c>
      <c r="J235" s="3" t="s">
        <v>117</v>
      </c>
      <c r="K235" s="3" t="s">
        <v>44</v>
      </c>
      <c r="L235" s="3" t="s">
        <v>77</v>
      </c>
      <c r="M235" s="3" t="s">
        <v>118</v>
      </c>
      <c r="N235" s="3" t="s">
        <v>119</v>
      </c>
      <c r="O235" s="3" t="s">
        <v>79</v>
      </c>
      <c r="P235" s="3" t="s">
        <v>102</v>
      </c>
      <c r="Q235" s="3" t="s">
        <v>59</v>
      </c>
      <c r="R235" s="3" t="s">
        <v>51</v>
      </c>
      <c r="S235" s="3" t="s">
        <v>120</v>
      </c>
      <c r="T235" s="3" t="s">
        <v>281</v>
      </c>
      <c r="U235" s="3" t="s">
        <v>54</v>
      </c>
      <c r="V235" s="3" t="s">
        <v>49</v>
      </c>
      <c r="W235" s="3" t="s">
        <v>185</v>
      </c>
      <c r="X235" s="3" t="s">
        <v>175</v>
      </c>
      <c r="Y235" s="3" t="s">
        <v>56</v>
      </c>
      <c r="Z235" s="3" t="s">
        <v>59</v>
      </c>
      <c r="AA235" s="3" t="s">
        <v>105</v>
      </c>
      <c r="AB235" s="3" t="s">
        <v>126</v>
      </c>
      <c r="AC235" s="3" t="s">
        <v>154</v>
      </c>
      <c r="AD235" s="3" t="s">
        <v>127</v>
      </c>
      <c r="AE235" s="3" t="s">
        <v>107</v>
      </c>
      <c r="AF235" s="3" t="s">
        <v>65</v>
      </c>
      <c r="AG235" s="3" t="s">
        <v>1568</v>
      </c>
      <c r="AH235" s="3" t="s">
        <v>1569</v>
      </c>
      <c r="AI235" s="8" t="s">
        <v>1570</v>
      </c>
      <c r="AJ235" s="9" t="str">
        <f>HYPERLINK("https://drive.google.com/file/d/15rN5irDS31tDdMjQ_ak6rSYfOVX8Ey1S/view?usp=drivesdk","SAKSHI ANIL NIRMAL_प्रमाणपत्र")</f>
        <v>SAKSHI ANIL NIRMAL_प्रमाणपत्र</v>
      </c>
      <c r="AK235" s="3" t="s">
        <v>1571</v>
      </c>
    </row>
    <row r="236" spans="1:37">
      <c r="A236" s="15">
        <v>44241.646404826388</v>
      </c>
      <c r="B236" s="3" t="s">
        <v>1572</v>
      </c>
      <c r="C236" s="17">
        <v>12</v>
      </c>
      <c r="D236" s="3" t="s">
        <v>1573</v>
      </c>
      <c r="E236" s="3" t="s">
        <v>1574</v>
      </c>
      <c r="F236" s="3" t="s">
        <v>1575</v>
      </c>
      <c r="G236" s="3" t="s">
        <v>74</v>
      </c>
      <c r="H236" s="3" t="s">
        <v>199</v>
      </c>
      <c r="I236" s="3">
        <v>2032</v>
      </c>
      <c r="J236" s="3" t="s">
        <v>43</v>
      </c>
      <c r="K236" s="3" t="s">
        <v>44</v>
      </c>
      <c r="L236" s="3" t="s">
        <v>77</v>
      </c>
      <c r="M236" s="3" t="s">
        <v>136</v>
      </c>
      <c r="N236" s="3" t="s">
        <v>137</v>
      </c>
      <c r="O236" s="3" t="s">
        <v>200</v>
      </c>
      <c r="P236" s="3" t="s">
        <v>141</v>
      </c>
      <c r="Q236" s="3" t="s">
        <v>59</v>
      </c>
      <c r="R236" s="3" t="s">
        <v>184</v>
      </c>
      <c r="S236" s="3" t="s">
        <v>103</v>
      </c>
      <c r="T236" s="3" t="s">
        <v>281</v>
      </c>
      <c r="U236" s="3" t="s">
        <v>104</v>
      </c>
      <c r="V236" s="3" t="s">
        <v>122</v>
      </c>
      <c r="W236" s="3" t="s">
        <v>56</v>
      </c>
      <c r="X236" s="3" t="s">
        <v>175</v>
      </c>
      <c r="Y236" s="3" t="s">
        <v>58</v>
      </c>
      <c r="Z236" s="3" t="s">
        <v>63</v>
      </c>
      <c r="AA236" s="3" t="s">
        <v>125</v>
      </c>
      <c r="AB236" s="3" t="s">
        <v>106</v>
      </c>
      <c r="AC236" s="3" t="s">
        <v>139</v>
      </c>
      <c r="AD236" s="3" t="s">
        <v>127</v>
      </c>
      <c r="AE236" s="3" t="s">
        <v>290</v>
      </c>
      <c r="AF236" s="3" t="s">
        <v>80</v>
      </c>
      <c r="AG236" s="3" t="s">
        <v>1576</v>
      </c>
      <c r="AH236" s="3" t="s">
        <v>1577</v>
      </c>
      <c r="AI236" s="8" t="s">
        <v>1578</v>
      </c>
      <c r="AJ236" s="9" t="str">
        <f>HYPERLINK("https://drive.google.com/file/d/1s5uilNoqbOAq42jw16CzNWOCpzhPaNnw/view?usp=drivesdk","Pushkar Yogesh Patil _प्रमाणपत्र")</f>
        <v>Pushkar Yogesh Patil _प्रमाणपत्र</v>
      </c>
      <c r="AK236" s="3" t="s">
        <v>1579</v>
      </c>
    </row>
    <row r="237" spans="1:37">
      <c r="A237" s="15">
        <v>44245.798222060184</v>
      </c>
      <c r="B237" s="3" t="s">
        <v>1580</v>
      </c>
      <c r="C237" s="17">
        <v>22</v>
      </c>
      <c r="D237" s="3" t="s">
        <v>1581</v>
      </c>
      <c r="E237" s="3" t="s">
        <v>1582</v>
      </c>
      <c r="F237" s="3" t="s">
        <v>192</v>
      </c>
      <c r="G237" s="3" t="s">
        <v>41</v>
      </c>
      <c r="H237" s="3" t="s">
        <v>98</v>
      </c>
      <c r="I237" s="3">
        <v>2035</v>
      </c>
      <c r="J237" s="3" t="s">
        <v>99</v>
      </c>
      <c r="K237" s="3" t="s">
        <v>44</v>
      </c>
      <c r="L237" s="3" t="s">
        <v>288</v>
      </c>
      <c r="M237" s="3" t="s">
        <v>118</v>
      </c>
      <c r="N237" s="3" t="s">
        <v>101</v>
      </c>
      <c r="O237" s="3" t="s">
        <v>79</v>
      </c>
      <c r="P237" s="3" t="s">
        <v>49</v>
      </c>
      <c r="Q237" s="3" t="s">
        <v>50</v>
      </c>
      <c r="R237" s="3" t="s">
        <v>184</v>
      </c>
      <c r="S237" s="3" t="s">
        <v>103</v>
      </c>
      <c r="T237" s="3" t="s">
        <v>53</v>
      </c>
      <c r="U237" s="3" t="s">
        <v>54</v>
      </c>
      <c r="V237" s="3" t="s">
        <v>122</v>
      </c>
      <c r="W237" s="3" t="s">
        <v>56</v>
      </c>
      <c r="X237" s="3" t="s">
        <v>85</v>
      </c>
      <c r="Y237" s="3" t="s">
        <v>56</v>
      </c>
      <c r="Z237" s="3" t="s">
        <v>63</v>
      </c>
      <c r="AA237" s="3" t="s">
        <v>125</v>
      </c>
      <c r="AB237" s="3" t="s">
        <v>126</v>
      </c>
      <c r="AC237" s="3" t="s">
        <v>62</v>
      </c>
      <c r="AD237" s="3" t="s">
        <v>127</v>
      </c>
      <c r="AE237" s="3" t="s">
        <v>89</v>
      </c>
      <c r="AF237" s="3" t="s">
        <v>108</v>
      </c>
      <c r="AG237" s="3" t="s">
        <v>1583</v>
      </c>
      <c r="AH237" s="3" t="s">
        <v>1584</v>
      </c>
      <c r="AI237" s="8" t="s">
        <v>1585</v>
      </c>
      <c r="AJ237" s="9" t="str">
        <f>HYPERLINK("https://drive.google.com/file/d/1mo7tlJ_Sm6Sv_XEWjo29wu9CSOTvl9EP/view?usp=drivesdk","Maharnavar rabhaji gorakh _प्रमाणपत्र")</f>
        <v>Maharnavar rabhaji gorakh _प्रमाणपत्र</v>
      </c>
      <c r="AK237" s="3" t="s">
        <v>1586</v>
      </c>
    </row>
    <row r="238" spans="1:37">
      <c r="A238" s="15">
        <v>44247.578939756946</v>
      </c>
      <c r="B238" s="3" t="s">
        <v>1587</v>
      </c>
      <c r="C238" s="17">
        <v>36</v>
      </c>
      <c r="D238" s="3" t="s">
        <v>1588</v>
      </c>
      <c r="E238" s="3" t="s">
        <v>1589</v>
      </c>
      <c r="F238" s="3" t="s">
        <v>1590</v>
      </c>
      <c r="G238" s="3" t="s">
        <v>41</v>
      </c>
      <c r="H238" s="3" t="s">
        <v>199</v>
      </c>
      <c r="I238" s="3">
        <v>2027</v>
      </c>
      <c r="J238" s="3" t="s">
        <v>117</v>
      </c>
      <c r="K238" s="3" t="s">
        <v>161</v>
      </c>
      <c r="L238" s="3" t="s">
        <v>45</v>
      </c>
      <c r="M238" s="3" t="s">
        <v>78</v>
      </c>
      <c r="N238" s="3" t="s">
        <v>137</v>
      </c>
      <c r="O238" s="3" t="s">
        <v>79</v>
      </c>
      <c r="P238" s="3" t="s">
        <v>102</v>
      </c>
      <c r="Q238" s="3" t="s">
        <v>81</v>
      </c>
      <c r="R238" s="3" t="s">
        <v>184</v>
      </c>
      <c r="S238" s="3" t="s">
        <v>103</v>
      </c>
      <c r="T238" s="3" t="s">
        <v>53</v>
      </c>
      <c r="U238" s="3" t="s">
        <v>121</v>
      </c>
      <c r="V238" s="3" t="s">
        <v>49</v>
      </c>
      <c r="W238" s="3" t="s">
        <v>123</v>
      </c>
      <c r="X238" s="3" t="s">
        <v>124</v>
      </c>
      <c r="Y238" s="3" t="s">
        <v>56</v>
      </c>
      <c r="Z238" s="3" t="s">
        <v>56</v>
      </c>
      <c r="AA238" s="3" t="s">
        <v>153</v>
      </c>
      <c r="AB238" s="3" t="s">
        <v>106</v>
      </c>
      <c r="AC238" s="3" t="s">
        <v>62</v>
      </c>
      <c r="AD238" s="3" t="s">
        <v>86</v>
      </c>
      <c r="AE238" s="3" t="s">
        <v>64</v>
      </c>
      <c r="AF238" s="3" t="s">
        <v>80</v>
      </c>
      <c r="AG238" s="3" t="s">
        <v>1591</v>
      </c>
      <c r="AH238" s="3" t="s">
        <v>1592</v>
      </c>
      <c r="AI238" s="8" t="s">
        <v>1593</v>
      </c>
      <c r="AJ238" s="9" t="str">
        <f>HYPERLINK("https://drive.google.com/file/d/1SYvi9Fa9NX9Adh8g_5-wjQM1Bt7oRTmm/view?usp=drivesdk","Omkar Vijay Bachate _प्रमाणपत्र")</f>
        <v>Omkar Vijay Bachate _प्रमाणपत्र</v>
      </c>
      <c r="AK238" s="3" t="s">
        <v>1594</v>
      </c>
    </row>
    <row r="239" spans="1:37">
      <c r="A239" s="15">
        <v>44248.510206423613</v>
      </c>
      <c r="B239" s="3" t="s">
        <v>1595</v>
      </c>
      <c r="C239" s="17">
        <v>14</v>
      </c>
      <c r="D239" s="3" t="s">
        <v>1596</v>
      </c>
      <c r="E239" s="3" t="s">
        <v>1597</v>
      </c>
      <c r="F239" s="3" t="s">
        <v>260</v>
      </c>
      <c r="G239" s="3" t="s">
        <v>41</v>
      </c>
      <c r="H239" s="3" t="s">
        <v>150</v>
      </c>
      <c r="I239" s="3">
        <v>2032</v>
      </c>
      <c r="J239" s="3" t="s">
        <v>99</v>
      </c>
      <c r="K239" s="3" t="s">
        <v>76</v>
      </c>
      <c r="L239" s="3" t="s">
        <v>77</v>
      </c>
      <c r="M239" s="3" t="s">
        <v>78</v>
      </c>
      <c r="N239" s="3" t="s">
        <v>47</v>
      </c>
      <c r="O239" s="3" t="s">
        <v>48</v>
      </c>
      <c r="P239" s="3" t="s">
        <v>80</v>
      </c>
      <c r="Q239" s="3" t="s">
        <v>50</v>
      </c>
      <c r="R239" s="3" t="s">
        <v>184</v>
      </c>
      <c r="S239" s="3" t="s">
        <v>52</v>
      </c>
      <c r="T239" s="3" t="s">
        <v>53</v>
      </c>
      <c r="U239" s="3" t="s">
        <v>138</v>
      </c>
      <c r="V239" s="3" t="s">
        <v>122</v>
      </c>
      <c r="W239" s="3" t="s">
        <v>84</v>
      </c>
      <c r="X239" s="3" t="s">
        <v>57</v>
      </c>
      <c r="Y239" s="3" t="s">
        <v>63</v>
      </c>
      <c r="Z239" s="3" t="s">
        <v>56</v>
      </c>
      <c r="AA239" s="3" t="s">
        <v>125</v>
      </c>
      <c r="AB239" s="3" t="s">
        <v>126</v>
      </c>
      <c r="AC239" s="3" t="s">
        <v>62</v>
      </c>
      <c r="AD239" s="3" t="s">
        <v>140</v>
      </c>
      <c r="AE239" s="3" t="s">
        <v>89</v>
      </c>
      <c r="AF239" s="3" t="s">
        <v>80</v>
      </c>
      <c r="AG239" s="3" t="s">
        <v>1598</v>
      </c>
      <c r="AH239" s="3" t="s">
        <v>1599</v>
      </c>
      <c r="AI239" s="8" t="s">
        <v>1600</v>
      </c>
      <c r="AJ239" s="9" t="str">
        <f>HYPERLINK("https://drive.google.com/file/d/1TSMFnG9KWElsH-MfqHIR0fNt-w_OLPks/view?usp=drivesdk","Muskan Javed shikh_प्रमाणपत्र")</f>
        <v>Muskan Javed shikh_प्रमाणपत्र</v>
      </c>
      <c r="AK239" s="3" t="s">
        <v>1601</v>
      </c>
    </row>
    <row r="240" spans="1:37">
      <c r="A240" s="15">
        <v>44248.542159861114</v>
      </c>
      <c r="B240" s="3" t="s">
        <v>1602</v>
      </c>
      <c r="C240" s="17">
        <v>34</v>
      </c>
      <c r="D240" s="3" t="s">
        <v>1603</v>
      </c>
      <c r="E240" s="3" t="s">
        <v>1604</v>
      </c>
      <c r="F240" s="3" t="s">
        <v>518</v>
      </c>
      <c r="G240" s="3" t="s">
        <v>41</v>
      </c>
      <c r="H240" s="3" t="s">
        <v>199</v>
      </c>
      <c r="I240" s="3">
        <v>2027</v>
      </c>
      <c r="J240" s="3" t="s">
        <v>117</v>
      </c>
      <c r="K240" s="3" t="s">
        <v>161</v>
      </c>
      <c r="L240" s="3" t="s">
        <v>45</v>
      </c>
      <c r="M240" s="3" t="s">
        <v>78</v>
      </c>
      <c r="N240" s="3" t="s">
        <v>47</v>
      </c>
      <c r="O240" s="3" t="s">
        <v>79</v>
      </c>
      <c r="P240" s="3" t="s">
        <v>102</v>
      </c>
      <c r="Q240" s="3" t="s">
        <v>81</v>
      </c>
      <c r="R240" s="3" t="s">
        <v>184</v>
      </c>
      <c r="S240" s="3" t="s">
        <v>103</v>
      </c>
      <c r="T240" s="3" t="s">
        <v>53</v>
      </c>
      <c r="U240" s="3" t="s">
        <v>54</v>
      </c>
      <c r="V240" s="3" t="s">
        <v>80</v>
      </c>
      <c r="W240" s="3" t="s">
        <v>123</v>
      </c>
      <c r="X240" s="3" t="s">
        <v>124</v>
      </c>
      <c r="Y240" s="3" t="s">
        <v>58</v>
      </c>
      <c r="Z240" s="3" t="s">
        <v>56</v>
      </c>
      <c r="AA240" s="3" t="s">
        <v>153</v>
      </c>
      <c r="AB240" s="3" t="s">
        <v>126</v>
      </c>
      <c r="AC240" s="3" t="s">
        <v>62</v>
      </c>
      <c r="AD240" s="3" t="s">
        <v>127</v>
      </c>
      <c r="AE240" s="3" t="s">
        <v>64</v>
      </c>
      <c r="AF240" s="3" t="s">
        <v>80</v>
      </c>
      <c r="AG240" s="3" t="s">
        <v>1605</v>
      </c>
      <c r="AH240" s="3" t="s">
        <v>1606</v>
      </c>
      <c r="AI240" s="8" t="s">
        <v>1607</v>
      </c>
      <c r="AJ240" s="9" t="str">
        <f>HYPERLINK("https://drive.google.com/file/d/1Rtepp2Jv6J-xk-QGLytEKk2e2tEvHOkO/view?usp=drivesdk","Shinde sanket sudam _प्रमाणपत्र")</f>
        <v>Shinde sanket sudam _प्रमाणपत्र</v>
      </c>
      <c r="AK240" s="3" t="s">
        <v>1608</v>
      </c>
    </row>
    <row r="241" spans="1:37">
      <c r="A241" s="15">
        <v>44248.545047523148</v>
      </c>
      <c r="B241" s="3" t="s">
        <v>1609</v>
      </c>
      <c r="C241" s="17">
        <v>30</v>
      </c>
      <c r="D241" s="3" t="s">
        <v>1610</v>
      </c>
      <c r="E241" s="3" t="s">
        <v>1611</v>
      </c>
      <c r="F241" s="3" t="s">
        <v>253</v>
      </c>
      <c r="G241" s="3" t="s">
        <v>41</v>
      </c>
      <c r="H241" s="3" t="s">
        <v>98</v>
      </c>
      <c r="I241" s="3">
        <v>2027</v>
      </c>
      <c r="J241" s="3" t="s">
        <v>117</v>
      </c>
      <c r="K241" s="3" t="s">
        <v>44</v>
      </c>
      <c r="L241" s="3" t="s">
        <v>45</v>
      </c>
      <c r="M241" s="3" t="s">
        <v>136</v>
      </c>
      <c r="N241" s="3" t="s">
        <v>101</v>
      </c>
      <c r="O241" s="3" t="s">
        <v>79</v>
      </c>
      <c r="P241" s="3" t="s">
        <v>102</v>
      </c>
      <c r="Q241" s="3" t="s">
        <v>81</v>
      </c>
      <c r="R241" s="3" t="s">
        <v>184</v>
      </c>
      <c r="S241" s="3" t="s">
        <v>120</v>
      </c>
      <c r="T241" s="3" t="s">
        <v>53</v>
      </c>
      <c r="U241" s="3" t="s">
        <v>138</v>
      </c>
      <c r="V241" s="3" t="s">
        <v>55</v>
      </c>
      <c r="W241" s="3" t="s">
        <v>123</v>
      </c>
      <c r="X241" s="3" t="s">
        <v>124</v>
      </c>
      <c r="Y241" s="3" t="s">
        <v>56</v>
      </c>
      <c r="Z241" s="3" t="s">
        <v>56</v>
      </c>
      <c r="AA241" s="3" t="s">
        <v>105</v>
      </c>
      <c r="AB241" s="3" t="s">
        <v>126</v>
      </c>
      <c r="AC241" s="3" t="s">
        <v>88</v>
      </c>
      <c r="AD241" s="3" t="s">
        <v>86</v>
      </c>
      <c r="AE241" s="3" t="s">
        <v>107</v>
      </c>
      <c r="AF241" s="3" t="s">
        <v>80</v>
      </c>
      <c r="AG241" s="3" t="s">
        <v>1612</v>
      </c>
      <c r="AH241" s="3" t="s">
        <v>1613</v>
      </c>
      <c r="AI241" s="8" t="s">
        <v>1614</v>
      </c>
      <c r="AJ241" s="9" t="str">
        <f>HYPERLINK("https://drive.google.com/file/d/1dGshACUAUora8voQA3pmsgSWNAO-NHuX/view?usp=drivesdk","Krushna Shahaji Maharnwar_प्रमाणपत्र")</f>
        <v>Krushna Shahaji Maharnwar_प्रमाणपत्र</v>
      </c>
      <c r="AK241" s="3" t="s">
        <v>1615</v>
      </c>
    </row>
    <row r="242" spans="1:37">
      <c r="A242" s="15">
        <v>44248.545862534724</v>
      </c>
      <c r="B242" s="3" t="s">
        <v>1616</v>
      </c>
      <c r="C242" s="17">
        <v>8</v>
      </c>
      <c r="D242" s="3" t="s">
        <v>1617</v>
      </c>
      <c r="E242" s="3" t="s">
        <v>1618</v>
      </c>
      <c r="F242" s="3" t="s">
        <v>309</v>
      </c>
      <c r="G242" s="3" t="s">
        <v>41</v>
      </c>
      <c r="H242" s="3" t="s">
        <v>98</v>
      </c>
      <c r="I242" s="3">
        <v>2032</v>
      </c>
      <c r="J242" s="3" t="s">
        <v>75</v>
      </c>
      <c r="K242" s="3" t="s">
        <v>161</v>
      </c>
      <c r="L242" s="3" t="s">
        <v>45</v>
      </c>
      <c r="M242" s="3" t="s">
        <v>118</v>
      </c>
      <c r="N242" s="3" t="s">
        <v>119</v>
      </c>
      <c r="O242" s="3" t="s">
        <v>48</v>
      </c>
      <c r="P242" s="3" t="s">
        <v>80</v>
      </c>
      <c r="Q242" s="3" t="s">
        <v>59</v>
      </c>
      <c r="R242" s="3" t="s">
        <v>82</v>
      </c>
      <c r="S242" s="3" t="s">
        <v>120</v>
      </c>
      <c r="T242" s="3" t="s">
        <v>83</v>
      </c>
      <c r="U242" s="3" t="s">
        <v>138</v>
      </c>
      <c r="V242" s="3" t="s">
        <v>49</v>
      </c>
      <c r="W242" s="3" t="s">
        <v>185</v>
      </c>
      <c r="X242" s="3" t="s">
        <v>85</v>
      </c>
      <c r="Y242" s="3" t="s">
        <v>58</v>
      </c>
      <c r="Z242" s="3" t="s">
        <v>58</v>
      </c>
      <c r="AA242" s="3" t="s">
        <v>125</v>
      </c>
      <c r="AB242" s="3" t="s">
        <v>87</v>
      </c>
      <c r="AC242" s="3" t="s">
        <v>88</v>
      </c>
      <c r="AD242" s="3" t="s">
        <v>127</v>
      </c>
      <c r="AE242" s="3" t="s">
        <v>107</v>
      </c>
      <c r="AF242" s="3" t="s">
        <v>80</v>
      </c>
      <c r="AG242" s="3" t="s">
        <v>1619</v>
      </c>
      <c r="AH242" s="3" t="s">
        <v>1620</v>
      </c>
      <c r="AI242" s="8" t="s">
        <v>1621</v>
      </c>
      <c r="AJ242" s="9" t="str">
        <f>HYPERLINK("https://drive.google.com/file/d/16SNqJaDb69tUfnzaE9Z7Ck5GzW62Gslz/view?usp=drivesdk","Arman Javed Shaikh_प्रमाणपत्र")</f>
        <v>Arman Javed Shaikh_प्रमाणपत्र</v>
      </c>
      <c r="AK242" s="3" t="s">
        <v>1622</v>
      </c>
    </row>
    <row r="243" spans="1:37">
      <c r="A243" s="15">
        <v>44248.587352106479</v>
      </c>
      <c r="B243" s="3" t="s">
        <v>1623</v>
      </c>
      <c r="C243" s="17">
        <v>10</v>
      </c>
      <c r="D243" s="3" t="s">
        <v>1624</v>
      </c>
      <c r="E243" s="3" t="s">
        <v>1625</v>
      </c>
      <c r="F243" s="3" t="s">
        <v>309</v>
      </c>
      <c r="G243" s="3" t="s">
        <v>41</v>
      </c>
      <c r="H243" s="3" t="s">
        <v>98</v>
      </c>
      <c r="I243" s="3">
        <v>2032</v>
      </c>
      <c r="J243" s="3" t="s">
        <v>75</v>
      </c>
      <c r="K243" s="3" t="s">
        <v>161</v>
      </c>
      <c r="L243" s="3" t="s">
        <v>45</v>
      </c>
      <c r="M243" s="3" t="s">
        <v>118</v>
      </c>
      <c r="N243" s="3" t="s">
        <v>137</v>
      </c>
      <c r="O243" s="3" t="s">
        <v>48</v>
      </c>
      <c r="P243" s="3" t="s">
        <v>141</v>
      </c>
      <c r="Q243" s="3" t="s">
        <v>59</v>
      </c>
      <c r="R243" s="3" t="s">
        <v>82</v>
      </c>
      <c r="S243" s="3" t="s">
        <v>120</v>
      </c>
      <c r="T243" s="3" t="s">
        <v>83</v>
      </c>
      <c r="U243" s="3" t="s">
        <v>138</v>
      </c>
      <c r="V243" s="3" t="s">
        <v>80</v>
      </c>
      <c r="W243" s="3" t="s">
        <v>56</v>
      </c>
      <c r="X243" s="3" t="s">
        <v>85</v>
      </c>
      <c r="Y243" s="3" t="s">
        <v>86</v>
      </c>
      <c r="Z243" s="3" t="s">
        <v>59</v>
      </c>
      <c r="AA243" s="3" t="s">
        <v>125</v>
      </c>
      <c r="AB243" s="3" t="s">
        <v>106</v>
      </c>
      <c r="AC243" s="3" t="s">
        <v>139</v>
      </c>
      <c r="AD243" s="3" t="s">
        <v>127</v>
      </c>
      <c r="AE243" s="3" t="s">
        <v>107</v>
      </c>
      <c r="AF243" s="3" t="s">
        <v>80</v>
      </c>
      <c r="AG243" s="3" t="s">
        <v>1626</v>
      </c>
      <c r="AH243" s="3" t="s">
        <v>1627</v>
      </c>
      <c r="AI243" s="8" t="s">
        <v>1628</v>
      </c>
      <c r="AJ243" s="9" t="str">
        <f>HYPERLINK("https://drive.google.com/file/d/13Azg5GJXd8GEIw125XLwKsgXVv6ptbhy/view?usp=drivesdk","अरमान जावेद शेख_प्रमाणपत्र")</f>
        <v>अरमान जावेद शेख_प्रमाणपत्र</v>
      </c>
      <c r="AK243" s="3" t="s">
        <v>1629</v>
      </c>
    </row>
    <row r="244" spans="1:37">
      <c r="A244" s="15">
        <v>44249.632540775463</v>
      </c>
      <c r="B244" s="3" t="s">
        <v>1630</v>
      </c>
      <c r="C244" s="17">
        <v>14</v>
      </c>
      <c r="D244" s="3" t="s">
        <v>1631</v>
      </c>
      <c r="E244" s="3" t="s">
        <v>1632</v>
      </c>
      <c r="F244" s="3" t="s">
        <v>1231</v>
      </c>
      <c r="G244" s="3" t="s">
        <v>135</v>
      </c>
      <c r="H244" s="3" t="s">
        <v>199</v>
      </c>
      <c r="I244" s="3">
        <v>2025</v>
      </c>
      <c r="J244" s="3" t="s">
        <v>117</v>
      </c>
      <c r="K244" s="3" t="s">
        <v>161</v>
      </c>
      <c r="L244" s="3" t="s">
        <v>45</v>
      </c>
      <c r="M244" s="3" t="s">
        <v>118</v>
      </c>
      <c r="N244" s="3" t="s">
        <v>101</v>
      </c>
      <c r="O244" s="3" t="s">
        <v>48</v>
      </c>
      <c r="P244" s="3" t="s">
        <v>141</v>
      </c>
      <c r="Q244" s="3" t="s">
        <v>81</v>
      </c>
      <c r="R244" s="3" t="s">
        <v>82</v>
      </c>
      <c r="S244" s="3" t="s">
        <v>120</v>
      </c>
      <c r="T244" s="3" t="s">
        <v>83</v>
      </c>
      <c r="U244" s="3" t="s">
        <v>138</v>
      </c>
      <c r="V244" s="3" t="s">
        <v>122</v>
      </c>
      <c r="W244" s="3" t="s">
        <v>56</v>
      </c>
      <c r="X244" s="3" t="s">
        <v>57</v>
      </c>
      <c r="Y244" s="3" t="s">
        <v>56</v>
      </c>
      <c r="Z244" s="3" t="s">
        <v>59</v>
      </c>
      <c r="AA244" s="3" t="s">
        <v>60</v>
      </c>
      <c r="AB244" s="3" t="s">
        <v>106</v>
      </c>
      <c r="AC244" s="3" t="s">
        <v>88</v>
      </c>
      <c r="AD244" s="3" t="s">
        <v>63</v>
      </c>
      <c r="AE244" s="3" t="s">
        <v>89</v>
      </c>
      <c r="AF244" s="3" t="s">
        <v>108</v>
      </c>
      <c r="AG244" s="3" t="s">
        <v>1633</v>
      </c>
      <c r="AH244" s="3" t="s">
        <v>1634</v>
      </c>
      <c r="AI244" s="8" t="s">
        <v>1635</v>
      </c>
      <c r="AJ244" s="9" t="str">
        <f>HYPERLINK("https://drive.google.com/file/d/1OdLJvu5O-duxWu4xxW86Pu7K_nHS7sfu/view?usp=drivesdk","Kale Supriya Shivaji _प्रमाणपत्र")</f>
        <v>Kale Supriya Shivaji _प्रमाणपत्र</v>
      </c>
      <c r="AK244" s="3" t="s">
        <v>1636</v>
      </c>
    </row>
    <row r="245" spans="1:37">
      <c r="A245" s="15">
        <v>44249.842052870372</v>
      </c>
      <c r="B245" s="3" t="s">
        <v>1637</v>
      </c>
      <c r="C245" s="17">
        <v>22</v>
      </c>
      <c r="D245" s="3" t="s">
        <v>1638</v>
      </c>
      <c r="E245" s="3" t="s">
        <v>1639</v>
      </c>
      <c r="F245" s="3" t="s">
        <v>260</v>
      </c>
      <c r="G245" s="3" t="s">
        <v>41</v>
      </c>
      <c r="H245" s="3" t="s">
        <v>98</v>
      </c>
      <c r="I245" s="3">
        <v>2025</v>
      </c>
      <c r="J245" s="3" t="s">
        <v>117</v>
      </c>
      <c r="K245" s="3" t="s">
        <v>76</v>
      </c>
      <c r="L245" s="3" t="s">
        <v>45</v>
      </c>
      <c r="M245" s="3" t="s">
        <v>78</v>
      </c>
      <c r="N245" s="3" t="s">
        <v>137</v>
      </c>
      <c r="O245" s="3" t="s">
        <v>79</v>
      </c>
      <c r="P245" s="3" t="s">
        <v>141</v>
      </c>
      <c r="Q245" s="3" t="s">
        <v>183</v>
      </c>
      <c r="R245" s="3" t="s">
        <v>184</v>
      </c>
      <c r="S245" s="3" t="s">
        <v>120</v>
      </c>
      <c r="T245" s="3" t="s">
        <v>53</v>
      </c>
      <c r="U245" s="3" t="s">
        <v>138</v>
      </c>
      <c r="V245" s="3" t="s">
        <v>80</v>
      </c>
      <c r="W245" s="3" t="s">
        <v>56</v>
      </c>
      <c r="X245" s="3" t="s">
        <v>85</v>
      </c>
      <c r="Y245" s="3" t="s">
        <v>56</v>
      </c>
      <c r="Z245" s="3" t="s">
        <v>56</v>
      </c>
      <c r="AA245" s="3" t="s">
        <v>153</v>
      </c>
      <c r="AB245" s="3" t="s">
        <v>106</v>
      </c>
      <c r="AC245" s="3" t="s">
        <v>62</v>
      </c>
      <c r="AD245" s="3" t="s">
        <v>127</v>
      </c>
      <c r="AE245" s="3" t="s">
        <v>290</v>
      </c>
      <c r="AF245" s="3" t="s">
        <v>141</v>
      </c>
      <c r="AG245" s="3" t="s">
        <v>1640</v>
      </c>
      <c r="AH245" s="3" t="s">
        <v>1641</v>
      </c>
      <c r="AI245" s="8" t="s">
        <v>1642</v>
      </c>
      <c r="AJ245" s="9" t="str">
        <f>HYPERLINK("https://drive.google.com/file/d/1hNjmgYI6XfpiEvNY4B9V1IL44g8EzluY/view?usp=drivesdk","Anil dhananjay shinde_प्रमाणपत्र")</f>
        <v>Anil dhananjay shinde_प्रमाणपत्र</v>
      </c>
      <c r="AK245" s="3" t="s">
        <v>1643</v>
      </c>
    </row>
    <row r="246" spans="1:37">
      <c r="A246" s="15">
        <v>44250.54465329861</v>
      </c>
      <c r="B246" s="3" t="s">
        <v>1644</v>
      </c>
      <c r="C246" s="17">
        <v>10</v>
      </c>
      <c r="D246" s="3" t="s">
        <v>1645</v>
      </c>
      <c r="E246" s="3" t="s">
        <v>1646</v>
      </c>
      <c r="F246" s="3" t="s">
        <v>784</v>
      </c>
      <c r="G246" s="3" t="s">
        <v>403</v>
      </c>
      <c r="H246" s="3" t="s">
        <v>98</v>
      </c>
      <c r="I246" s="3">
        <v>2025</v>
      </c>
      <c r="J246" s="3" t="s">
        <v>43</v>
      </c>
      <c r="K246" s="3" t="s">
        <v>76</v>
      </c>
      <c r="L246" s="3" t="s">
        <v>288</v>
      </c>
      <c r="M246" s="3" t="s">
        <v>46</v>
      </c>
      <c r="N246" s="3" t="s">
        <v>47</v>
      </c>
      <c r="O246" s="3" t="s">
        <v>48</v>
      </c>
      <c r="P246" s="3" t="s">
        <v>49</v>
      </c>
      <c r="Q246" s="3" t="s">
        <v>81</v>
      </c>
      <c r="R246" s="3" t="s">
        <v>51</v>
      </c>
      <c r="S246" s="3" t="s">
        <v>52</v>
      </c>
      <c r="T246" s="3" t="s">
        <v>83</v>
      </c>
      <c r="U246" s="3" t="s">
        <v>104</v>
      </c>
      <c r="V246" s="3" t="s">
        <v>55</v>
      </c>
      <c r="W246" s="3" t="s">
        <v>56</v>
      </c>
      <c r="X246" s="3" t="s">
        <v>57</v>
      </c>
      <c r="Y246" s="3" t="s">
        <v>86</v>
      </c>
      <c r="Z246" s="3" t="s">
        <v>56</v>
      </c>
      <c r="AA246" s="3" t="s">
        <v>60</v>
      </c>
      <c r="AB246" s="3" t="s">
        <v>87</v>
      </c>
      <c r="AC246" s="3" t="s">
        <v>88</v>
      </c>
      <c r="AD246" s="3" t="s">
        <v>86</v>
      </c>
      <c r="AE246" s="3" t="s">
        <v>107</v>
      </c>
      <c r="AF246" s="3" t="s">
        <v>108</v>
      </c>
      <c r="AG246" s="3" t="s">
        <v>1647</v>
      </c>
      <c r="AH246" s="3" t="s">
        <v>1648</v>
      </c>
      <c r="AI246" s="8" t="s">
        <v>1649</v>
      </c>
      <c r="AJ246" s="9" t="str">
        <f>HYPERLINK("https://drive.google.com/file/d/1sXPy4OQMub3hZgtB4XtZ-4KiReyN1GDW/view?usp=drivesdk","Santosh bapusaheb patil_प्रमाणपत्र")</f>
        <v>Santosh bapusaheb patil_प्रमाणपत्र</v>
      </c>
      <c r="AK246" s="3" t="s">
        <v>1650</v>
      </c>
    </row>
    <row r="247" spans="1:37">
      <c r="A247" s="15">
        <v>44251.86879177083</v>
      </c>
      <c r="B247" s="3" t="s">
        <v>1651</v>
      </c>
      <c r="C247" s="17">
        <v>24</v>
      </c>
      <c r="D247" s="3" t="s">
        <v>1652</v>
      </c>
      <c r="E247" s="3" t="s">
        <v>1653</v>
      </c>
      <c r="F247" s="3" t="s">
        <v>1554</v>
      </c>
      <c r="G247" s="3" t="s">
        <v>41</v>
      </c>
      <c r="H247" s="3" t="s">
        <v>42</v>
      </c>
      <c r="I247" s="3">
        <v>2035</v>
      </c>
      <c r="J247" s="3" t="s">
        <v>117</v>
      </c>
      <c r="K247" s="3" t="s">
        <v>161</v>
      </c>
      <c r="L247" s="3" t="s">
        <v>77</v>
      </c>
      <c r="M247" s="3" t="s">
        <v>136</v>
      </c>
      <c r="N247" s="3" t="s">
        <v>47</v>
      </c>
      <c r="O247" s="3" t="s">
        <v>200</v>
      </c>
      <c r="P247" s="3" t="s">
        <v>80</v>
      </c>
      <c r="Q247" s="3" t="s">
        <v>183</v>
      </c>
      <c r="R247" s="3" t="s">
        <v>82</v>
      </c>
      <c r="S247" s="3" t="s">
        <v>103</v>
      </c>
      <c r="T247" s="3" t="s">
        <v>53</v>
      </c>
      <c r="U247" s="3" t="s">
        <v>104</v>
      </c>
      <c r="V247" s="3" t="s">
        <v>122</v>
      </c>
      <c r="W247" s="3" t="s">
        <v>185</v>
      </c>
      <c r="X247" s="3" t="s">
        <v>124</v>
      </c>
      <c r="Y247" s="3" t="s">
        <v>56</v>
      </c>
      <c r="Z247" s="3" t="s">
        <v>63</v>
      </c>
      <c r="AA247" s="3" t="s">
        <v>153</v>
      </c>
      <c r="AB247" s="3" t="s">
        <v>87</v>
      </c>
      <c r="AC247" s="3" t="s">
        <v>62</v>
      </c>
      <c r="AD247" s="3" t="s">
        <v>86</v>
      </c>
      <c r="AE247" s="3" t="s">
        <v>290</v>
      </c>
      <c r="AF247" s="3" t="s">
        <v>108</v>
      </c>
      <c r="AG247" s="3" t="s">
        <v>1654</v>
      </c>
      <c r="AH247" s="3" t="s">
        <v>1655</v>
      </c>
      <c r="AI247" s="8" t="s">
        <v>1656</v>
      </c>
      <c r="AJ247" s="9" t="str">
        <f>HYPERLINK("https://drive.google.com/file/d/1ZOdH2FBFaa04-u_cDV2uYeHTEwII-w6N/view?usp=drivesdk","Shinde Vishal Shahaji _प्रमाणपत्र")</f>
        <v>Shinde Vishal Shahaji _प्रमाणपत्र</v>
      </c>
      <c r="AK247" s="3" t="s">
        <v>1657</v>
      </c>
    </row>
    <row r="248" spans="1:37">
      <c r="A248" s="15">
        <v>44253.09666116898</v>
      </c>
      <c r="B248" s="3" t="s">
        <v>1658</v>
      </c>
      <c r="C248" s="17">
        <v>40</v>
      </c>
      <c r="D248" s="3" t="s">
        <v>1659</v>
      </c>
      <c r="E248" s="3" t="s">
        <v>1660</v>
      </c>
      <c r="F248" s="3" t="s">
        <v>309</v>
      </c>
      <c r="G248" s="3" t="s">
        <v>135</v>
      </c>
      <c r="H248" s="3" t="s">
        <v>150</v>
      </c>
      <c r="I248" s="3">
        <v>2032</v>
      </c>
      <c r="J248" s="3" t="s">
        <v>117</v>
      </c>
      <c r="K248" s="3" t="s">
        <v>161</v>
      </c>
      <c r="L248" s="3" t="s">
        <v>45</v>
      </c>
      <c r="M248" s="3" t="s">
        <v>78</v>
      </c>
      <c r="N248" s="3" t="s">
        <v>137</v>
      </c>
      <c r="O248" s="3" t="s">
        <v>79</v>
      </c>
      <c r="P248" s="3" t="s">
        <v>102</v>
      </c>
      <c r="Q248" s="3" t="s">
        <v>81</v>
      </c>
      <c r="R248" s="3" t="s">
        <v>214</v>
      </c>
      <c r="S248" s="3" t="s">
        <v>103</v>
      </c>
      <c r="T248" s="3" t="s">
        <v>53</v>
      </c>
      <c r="U248" s="3" t="s">
        <v>138</v>
      </c>
      <c r="V248" s="3" t="s">
        <v>122</v>
      </c>
      <c r="W248" s="3" t="s">
        <v>123</v>
      </c>
      <c r="X248" s="3" t="s">
        <v>124</v>
      </c>
      <c r="Y248" s="3" t="s">
        <v>56</v>
      </c>
      <c r="Z248" s="3" t="s">
        <v>56</v>
      </c>
      <c r="AA248" s="3" t="s">
        <v>153</v>
      </c>
      <c r="AB248" s="3" t="s">
        <v>126</v>
      </c>
      <c r="AC248" s="3" t="s">
        <v>62</v>
      </c>
      <c r="AD248" s="3" t="s">
        <v>86</v>
      </c>
      <c r="AE248" s="3" t="s">
        <v>89</v>
      </c>
      <c r="AF248" s="3" t="s">
        <v>108</v>
      </c>
      <c r="AG248" s="3" t="s">
        <v>1661</v>
      </c>
      <c r="AH248" s="3" t="s">
        <v>1662</v>
      </c>
      <c r="AI248" s="8" t="s">
        <v>1663</v>
      </c>
      <c r="AJ248" s="9" t="str">
        <f>HYPERLINK("https://drive.google.com/file/d/1xaCm93DXb5M2ROGuWwseN_S_5kFcZU2O/view?usp=drivesdk","सृष्टी अश्विनीकुमार शेंडगे_प्रमाणपत्र")</f>
        <v>सृष्टी अश्विनीकुमार शेंडगे_प्रमाणपत्र</v>
      </c>
      <c r="AK248" s="3" t="s">
        <v>1664</v>
      </c>
    </row>
    <row r="249" spans="1:37">
      <c r="A249" s="15">
        <v>44254.80134917824</v>
      </c>
      <c r="B249" s="3" t="s">
        <v>1665</v>
      </c>
      <c r="C249" s="17">
        <v>44</v>
      </c>
      <c r="D249" s="3" t="s">
        <v>1666</v>
      </c>
      <c r="E249" s="3" t="s">
        <v>1667</v>
      </c>
      <c r="F249" s="3" t="s">
        <v>1668</v>
      </c>
      <c r="G249" s="3" t="s">
        <v>403</v>
      </c>
      <c r="H249" s="3" t="s">
        <v>199</v>
      </c>
      <c r="I249" s="3">
        <v>2032</v>
      </c>
      <c r="J249" s="3" t="s">
        <v>117</v>
      </c>
      <c r="K249" s="3" t="s">
        <v>161</v>
      </c>
      <c r="L249" s="3" t="s">
        <v>45</v>
      </c>
      <c r="M249" s="3" t="s">
        <v>136</v>
      </c>
      <c r="N249" s="3" t="s">
        <v>137</v>
      </c>
      <c r="O249" s="3" t="s">
        <v>79</v>
      </c>
      <c r="P249" s="3" t="s">
        <v>102</v>
      </c>
      <c r="Q249" s="3" t="s">
        <v>81</v>
      </c>
      <c r="R249" s="3" t="s">
        <v>184</v>
      </c>
      <c r="S249" s="3" t="s">
        <v>103</v>
      </c>
      <c r="T249" s="3" t="s">
        <v>53</v>
      </c>
      <c r="U249" s="3" t="s">
        <v>138</v>
      </c>
      <c r="V249" s="3" t="s">
        <v>122</v>
      </c>
      <c r="W249" s="3" t="s">
        <v>123</v>
      </c>
      <c r="X249" s="3" t="s">
        <v>124</v>
      </c>
      <c r="Y249" s="3" t="s">
        <v>56</v>
      </c>
      <c r="Z249" s="3" t="s">
        <v>56</v>
      </c>
      <c r="AA249" s="3" t="s">
        <v>153</v>
      </c>
      <c r="AB249" s="3" t="s">
        <v>126</v>
      </c>
      <c r="AC249" s="3" t="s">
        <v>62</v>
      </c>
      <c r="AD249" s="3" t="s">
        <v>86</v>
      </c>
      <c r="AE249" s="3" t="s">
        <v>64</v>
      </c>
      <c r="AF249" s="3" t="s">
        <v>80</v>
      </c>
      <c r="AG249" s="3" t="s">
        <v>1669</v>
      </c>
      <c r="AH249" s="3" t="s">
        <v>1670</v>
      </c>
      <c r="AI249" s="8" t="s">
        <v>1671</v>
      </c>
      <c r="AJ249" s="9" t="str">
        <f>HYPERLINK("https://drive.google.com/file/d/13qVI5qhJUF61IK5vIDX5M6vlEM6nLMBs/view?usp=drivesdk","Pranjali Prashant Shirure_प्रमाणपत्र")</f>
        <v>Pranjali Prashant Shirure_प्रमाणपत्र</v>
      </c>
      <c r="AK249" s="3" t="s">
        <v>1672</v>
      </c>
    </row>
    <row r="250" spans="1:37">
      <c r="A250" s="15">
        <v>44255.487068333328</v>
      </c>
      <c r="B250" s="3" t="s">
        <v>1673</v>
      </c>
      <c r="C250" s="17">
        <v>38</v>
      </c>
      <c r="D250" s="3" t="s">
        <v>1674</v>
      </c>
      <c r="E250" s="3" t="s">
        <v>1675</v>
      </c>
      <c r="F250" s="3" t="s">
        <v>260</v>
      </c>
      <c r="G250" s="3" t="s">
        <v>149</v>
      </c>
      <c r="H250" s="3" t="s">
        <v>98</v>
      </c>
      <c r="I250" s="3">
        <v>2035</v>
      </c>
      <c r="J250" s="3" t="s">
        <v>117</v>
      </c>
      <c r="K250" s="3" t="s">
        <v>161</v>
      </c>
      <c r="L250" s="3" t="s">
        <v>45</v>
      </c>
      <c r="M250" s="3" t="s">
        <v>118</v>
      </c>
      <c r="N250" s="3" t="s">
        <v>137</v>
      </c>
      <c r="O250" s="3" t="s">
        <v>79</v>
      </c>
      <c r="P250" s="3" t="s">
        <v>141</v>
      </c>
      <c r="Q250" s="3" t="s">
        <v>81</v>
      </c>
      <c r="R250" s="3" t="s">
        <v>184</v>
      </c>
      <c r="S250" s="3" t="s">
        <v>120</v>
      </c>
      <c r="T250" s="3" t="s">
        <v>53</v>
      </c>
      <c r="U250" s="3" t="s">
        <v>54</v>
      </c>
      <c r="V250" s="3" t="s">
        <v>122</v>
      </c>
      <c r="W250" s="3" t="s">
        <v>123</v>
      </c>
      <c r="X250" s="3" t="s">
        <v>124</v>
      </c>
      <c r="Y250" s="3" t="s">
        <v>86</v>
      </c>
      <c r="Z250" s="3" t="s">
        <v>56</v>
      </c>
      <c r="AA250" s="3" t="s">
        <v>153</v>
      </c>
      <c r="AB250" s="3" t="s">
        <v>126</v>
      </c>
      <c r="AC250" s="3" t="s">
        <v>62</v>
      </c>
      <c r="AD250" s="3" t="s">
        <v>86</v>
      </c>
      <c r="AE250" s="3" t="s">
        <v>89</v>
      </c>
      <c r="AF250" s="3" t="s">
        <v>108</v>
      </c>
      <c r="AG250" s="3" t="s">
        <v>1676</v>
      </c>
      <c r="AH250" s="3" t="s">
        <v>1677</v>
      </c>
      <c r="AI250" s="8" t="s">
        <v>1678</v>
      </c>
      <c r="AJ250" s="9" t="str">
        <f>HYPERLINK("https://drive.google.com/file/d/1lf8fXdBEayOWEUlh_ygsbIXTiRbkIqDU/view?usp=drivesdk","Sarthak Kailas Mahale_प्रमाणपत्र")</f>
        <v>Sarthak Kailas Mahale_प्रमाणपत्र</v>
      </c>
      <c r="AK250" s="3" t="s">
        <v>1679</v>
      </c>
    </row>
    <row r="251" spans="1:37">
      <c r="A251" s="15">
        <v>44255.960930069443</v>
      </c>
      <c r="B251" s="3" t="s">
        <v>1680</v>
      </c>
      <c r="C251" s="17">
        <v>34</v>
      </c>
      <c r="D251" s="3" t="s">
        <v>1681</v>
      </c>
      <c r="E251" s="3" t="s">
        <v>1682</v>
      </c>
      <c r="F251" s="3" t="s">
        <v>148</v>
      </c>
      <c r="G251" s="3" t="s">
        <v>207</v>
      </c>
      <c r="H251" s="3" t="s">
        <v>150</v>
      </c>
      <c r="I251" s="3">
        <v>2032</v>
      </c>
      <c r="J251" s="3" t="s">
        <v>117</v>
      </c>
      <c r="K251" s="3" t="s">
        <v>161</v>
      </c>
      <c r="L251" s="3" t="s">
        <v>45</v>
      </c>
      <c r="M251" s="3" t="s">
        <v>118</v>
      </c>
      <c r="N251" s="3" t="s">
        <v>137</v>
      </c>
      <c r="O251" s="3" t="s">
        <v>79</v>
      </c>
      <c r="P251" s="3" t="s">
        <v>141</v>
      </c>
      <c r="Q251" s="3" t="s">
        <v>81</v>
      </c>
      <c r="R251" s="3" t="s">
        <v>184</v>
      </c>
      <c r="S251" s="3" t="s">
        <v>120</v>
      </c>
      <c r="T251" s="3" t="s">
        <v>53</v>
      </c>
      <c r="U251" s="3" t="s">
        <v>138</v>
      </c>
      <c r="V251" s="3" t="s">
        <v>122</v>
      </c>
      <c r="W251" s="3" t="s">
        <v>123</v>
      </c>
      <c r="X251" s="3" t="s">
        <v>124</v>
      </c>
      <c r="Y251" s="3" t="s">
        <v>63</v>
      </c>
      <c r="Z251" s="3" t="s">
        <v>56</v>
      </c>
      <c r="AA251" s="3" t="s">
        <v>153</v>
      </c>
      <c r="AB251" s="3" t="s">
        <v>126</v>
      </c>
      <c r="AC251" s="3" t="s">
        <v>62</v>
      </c>
      <c r="AD251" s="3" t="s">
        <v>86</v>
      </c>
      <c r="AE251" s="3" t="s">
        <v>89</v>
      </c>
      <c r="AF251" s="3" t="s">
        <v>65</v>
      </c>
      <c r="AG251" s="3" t="s">
        <v>1683</v>
      </c>
      <c r="AH251" s="3" t="s">
        <v>1684</v>
      </c>
      <c r="AI251" s="8" t="s">
        <v>1685</v>
      </c>
      <c r="AJ251" s="9" t="str">
        <f>HYPERLINK("https://drive.google.com/file/d/1WH1NMNHNfoFKIi7Qko97U1PZe03n3yHD/view?usp=drivesdk","Prajwal Malhari Shinde _प्रमाणपत्र")</f>
        <v>Prajwal Malhari Shinde _प्रमाणपत्र</v>
      </c>
      <c r="AK251" s="3" t="s">
        <v>1686</v>
      </c>
    </row>
    <row r="252" spans="1:37">
      <c r="A252" s="15">
        <v>44256.349005208336</v>
      </c>
      <c r="B252" s="3" t="s">
        <v>1246</v>
      </c>
      <c r="C252" s="17">
        <v>10</v>
      </c>
      <c r="D252" s="3" t="s">
        <v>1247</v>
      </c>
      <c r="E252" s="3" t="s">
        <v>1687</v>
      </c>
      <c r="F252" s="3" t="s">
        <v>148</v>
      </c>
      <c r="G252" s="3" t="s">
        <v>74</v>
      </c>
      <c r="H252" s="3" t="s">
        <v>42</v>
      </c>
      <c r="I252" s="3">
        <v>2035</v>
      </c>
      <c r="J252" s="3" t="s">
        <v>75</v>
      </c>
      <c r="K252" s="3" t="s">
        <v>100</v>
      </c>
      <c r="L252" s="3" t="s">
        <v>288</v>
      </c>
      <c r="M252" s="3" t="s">
        <v>136</v>
      </c>
      <c r="N252" s="3" t="s">
        <v>101</v>
      </c>
      <c r="O252" s="3" t="s">
        <v>48</v>
      </c>
      <c r="P252" s="3" t="s">
        <v>80</v>
      </c>
      <c r="Q252" s="3" t="s">
        <v>59</v>
      </c>
      <c r="R252" s="3" t="s">
        <v>184</v>
      </c>
      <c r="S252" s="3" t="s">
        <v>103</v>
      </c>
      <c r="T252" s="3" t="s">
        <v>83</v>
      </c>
      <c r="U252" s="3" t="s">
        <v>104</v>
      </c>
      <c r="V252" s="3" t="s">
        <v>55</v>
      </c>
      <c r="W252" s="3" t="s">
        <v>185</v>
      </c>
      <c r="X252" s="3" t="s">
        <v>124</v>
      </c>
      <c r="Y252" s="3" t="s">
        <v>63</v>
      </c>
      <c r="Z252" s="3" t="s">
        <v>59</v>
      </c>
      <c r="AA252" s="3" t="s">
        <v>60</v>
      </c>
      <c r="AB252" s="3" t="s">
        <v>87</v>
      </c>
      <c r="AC252" s="3" t="s">
        <v>62</v>
      </c>
      <c r="AD252" s="3" t="s">
        <v>63</v>
      </c>
      <c r="AE252" s="3" t="s">
        <v>89</v>
      </c>
      <c r="AF252" s="3" t="s">
        <v>65</v>
      </c>
      <c r="AG252" s="3" t="s">
        <v>1547</v>
      </c>
      <c r="AH252" s="3" t="s">
        <v>1688</v>
      </c>
      <c r="AI252" s="8" t="s">
        <v>1689</v>
      </c>
      <c r="AJ252" s="9" t="str">
        <f>HYPERLINK("https://drive.google.com/file/d/17MopufxOerwO0VBpCCjY1Q9zrslASGb0/view?usp=drivesdk","Chaitanya Dadasaheb Nawale_प्रमाणपत्र")</f>
        <v>Chaitanya Dadasaheb Nawale_प्रमाणपत्र</v>
      </c>
      <c r="AK252" s="3" t="s">
        <v>1690</v>
      </c>
    </row>
    <row r="253" spans="1:37">
      <c r="A253" s="15">
        <v>44278.373722997683</v>
      </c>
      <c r="B253" s="3" t="s">
        <v>1691</v>
      </c>
      <c r="C253" s="18">
        <v>34</v>
      </c>
      <c r="D253" s="3" t="s">
        <v>1692</v>
      </c>
      <c r="E253" s="3" t="s">
        <v>1693</v>
      </c>
      <c r="F253" s="3" t="s">
        <v>1694</v>
      </c>
      <c r="G253" s="3" t="s">
        <v>74</v>
      </c>
      <c r="H253" s="3" t="s">
        <v>199</v>
      </c>
      <c r="I253" s="3">
        <v>2025</v>
      </c>
      <c r="J253" s="3" t="s">
        <v>117</v>
      </c>
      <c r="K253" s="3" t="s">
        <v>161</v>
      </c>
      <c r="L253" s="3" t="s">
        <v>45</v>
      </c>
      <c r="M253" s="3" t="s">
        <v>78</v>
      </c>
      <c r="N253" s="3" t="s">
        <v>137</v>
      </c>
      <c r="O253" s="3" t="s">
        <v>79</v>
      </c>
      <c r="P253" s="3" t="s">
        <v>102</v>
      </c>
      <c r="Q253" s="3" t="s">
        <v>81</v>
      </c>
      <c r="R253" s="3" t="s">
        <v>184</v>
      </c>
      <c r="S253" s="3" t="s">
        <v>120</v>
      </c>
      <c r="T253" s="3" t="s">
        <v>53</v>
      </c>
      <c r="U253" s="3" t="s">
        <v>54</v>
      </c>
      <c r="V253" s="3" t="s">
        <v>122</v>
      </c>
      <c r="W253" s="3" t="s">
        <v>123</v>
      </c>
      <c r="X253" s="3" t="s">
        <v>124</v>
      </c>
      <c r="Y253" s="3" t="s">
        <v>56</v>
      </c>
      <c r="Z253" s="3" t="s">
        <v>56</v>
      </c>
      <c r="AA253" s="3" t="s">
        <v>153</v>
      </c>
      <c r="AB253" s="3" t="s">
        <v>126</v>
      </c>
      <c r="AC253" s="3" t="s">
        <v>62</v>
      </c>
      <c r="AD253" s="3" t="s">
        <v>86</v>
      </c>
      <c r="AE253" s="3" t="s">
        <v>64</v>
      </c>
      <c r="AF253" s="3" t="s">
        <v>80</v>
      </c>
      <c r="AG253" s="3" t="s">
        <v>1695</v>
      </c>
      <c r="AH253" s="3" t="s">
        <v>1696</v>
      </c>
      <c r="AI253" s="8" t="s">
        <v>1697</v>
      </c>
      <c r="AJ253" s="9" t="str">
        <f>HYPERLINK("https://drive.google.com/file/d/1Q7OniwHPz6mn_EcPOhKlt_aDLNQ83M7X/view?usp=drivesdk","Arya Ishwar Wagh_प्रमाणपत्र")</f>
        <v>Arya Ishwar Wagh_प्रमाणपत्र</v>
      </c>
      <c r="AK253" s="3" t="s">
        <v>1698</v>
      </c>
    </row>
  </sheetData>
  <mergeCells count="1">
    <mergeCell ref="A1:J1"/>
  </mergeCells>
  <hyperlinks>
    <hyperlink ref="AI3" r:id="rId1"/>
    <hyperlink ref="AI4" r:id="rId2"/>
    <hyperlink ref="AI5" r:id="rId3"/>
    <hyperlink ref="AI6" r:id="rId4"/>
    <hyperlink ref="AI7" r:id="rId5"/>
    <hyperlink ref="AI8" r:id="rId6"/>
    <hyperlink ref="AI9" r:id="rId7"/>
    <hyperlink ref="AI10" r:id="rId8"/>
    <hyperlink ref="AI11" r:id="rId9"/>
    <hyperlink ref="AI12" r:id="rId10"/>
    <hyperlink ref="AI13" r:id="rId11"/>
    <hyperlink ref="AI14" r:id="rId12"/>
    <hyperlink ref="AI15" r:id="rId13"/>
    <hyperlink ref="AI16" r:id="rId14"/>
    <hyperlink ref="AI17" r:id="rId15"/>
    <hyperlink ref="AI18" r:id="rId16"/>
    <hyperlink ref="AI19" r:id="rId17"/>
    <hyperlink ref="AI20" r:id="rId18"/>
    <hyperlink ref="AI21" r:id="rId19"/>
    <hyperlink ref="AI22" r:id="rId20"/>
    <hyperlink ref="AI23" r:id="rId21"/>
    <hyperlink ref="AI24" r:id="rId22"/>
    <hyperlink ref="AI25" r:id="rId23"/>
    <hyperlink ref="AI26" r:id="rId24"/>
    <hyperlink ref="AI27" r:id="rId25"/>
    <hyperlink ref="AI28" r:id="rId26"/>
    <hyperlink ref="AI29" r:id="rId27"/>
    <hyperlink ref="AI30" r:id="rId28"/>
    <hyperlink ref="AI31" r:id="rId29"/>
    <hyperlink ref="AI32" r:id="rId30"/>
    <hyperlink ref="AI33" r:id="rId31"/>
    <hyperlink ref="AI34" r:id="rId32"/>
    <hyperlink ref="AI35" r:id="rId33"/>
    <hyperlink ref="AI36" r:id="rId34"/>
    <hyperlink ref="AI37" r:id="rId35"/>
    <hyperlink ref="AI38" r:id="rId36"/>
    <hyperlink ref="AI39" r:id="rId37"/>
    <hyperlink ref="AI40" r:id="rId38"/>
    <hyperlink ref="AI41" r:id="rId39"/>
    <hyperlink ref="AI42" r:id="rId40"/>
    <hyperlink ref="AI43" r:id="rId41"/>
    <hyperlink ref="AI44" r:id="rId42"/>
    <hyperlink ref="AI45" r:id="rId43"/>
    <hyperlink ref="AI46" r:id="rId44"/>
    <hyperlink ref="AI47" r:id="rId45"/>
    <hyperlink ref="AI48" r:id="rId46"/>
    <hyperlink ref="AI49" r:id="rId47"/>
    <hyperlink ref="AI50" r:id="rId48"/>
    <hyperlink ref="AI51" r:id="rId49"/>
    <hyperlink ref="AI52" r:id="rId50"/>
    <hyperlink ref="AI53" r:id="rId51"/>
    <hyperlink ref="AI54" r:id="rId52"/>
    <hyperlink ref="AI55" r:id="rId53"/>
    <hyperlink ref="AI56" r:id="rId54"/>
    <hyperlink ref="AI57" r:id="rId55"/>
    <hyperlink ref="AI58" r:id="rId56"/>
    <hyperlink ref="AI59" r:id="rId57"/>
    <hyperlink ref="AI60" r:id="rId58"/>
    <hyperlink ref="AI61" r:id="rId59"/>
    <hyperlink ref="AI62" r:id="rId60"/>
    <hyperlink ref="AI63" r:id="rId61"/>
    <hyperlink ref="AI64" r:id="rId62"/>
    <hyperlink ref="AI65" r:id="rId63"/>
    <hyperlink ref="AI66" r:id="rId64"/>
    <hyperlink ref="AI67" r:id="rId65"/>
    <hyperlink ref="AI68" r:id="rId66"/>
    <hyperlink ref="AI69" r:id="rId67"/>
    <hyperlink ref="AI70" r:id="rId68"/>
    <hyperlink ref="AI71" r:id="rId69"/>
    <hyperlink ref="AI72" r:id="rId70"/>
    <hyperlink ref="AI73" r:id="rId71"/>
    <hyperlink ref="AI74" r:id="rId72"/>
    <hyperlink ref="AI75" r:id="rId73"/>
    <hyperlink ref="AI76" r:id="rId74"/>
    <hyperlink ref="AI77" r:id="rId75"/>
    <hyperlink ref="AI78" r:id="rId76"/>
    <hyperlink ref="AI79" r:id="rId77"/>
    <hyperlink ref="AI80" r:id="rId78"/>
    <hyperlink ref="AI81" r:id="rId79"/>
    <hyperlink ref="AI82" r:id="rId80"/>
    <hyperlink ref="AI83" r:id="rId81"/>
    <hyperlink ref="AI84" r:id="rId82"/>
    <hyperlink ref="AI85" r:id="rId83"/>
    <hyperlink ref="AI86" r:id="rId84"/>
    <hyperlink ref="AI87" r:id="rId85"/>
    <hyperlink ref="AI88" r:id="rId86"/>
    <hyperlink ref="AI89" r:id="rId87"/>
    <hyperlink ref="AI90" r:id="rId88"/>
    <hyperlink ref="AI91" r:id="rId89"/>
    <hyperlink ref="AI92" r:id="rId90"/>
    <hyperlink ref="AI93" r:id="rId91"/>
    <hyperlink ref="AI94" r:id="rId92"/>
    <hyperlink ref="AI95" r:id="rId93"/>
    <hyperlink ref="AI96" r:id="rId94"/>
    <hyperlink ref="AI97" r:id="rId95"/>
    <hyperlink ref="AI98" r:id="rId96"/>
    <hyperlink ref="AI99" r:id="rId97"/>
    <hyperlink ref="AI100" r:id="rId98"/>
    <hyperlink ref="AI101" r:id="rId99"/>
    <hyperlink ref="AI102" r:id="rId100"/>
    <hyperlink ref="AI103" r:id="rId101"/>
    <hyperlink ref="AI104" r:id="rId102"/>
    <hyperlink ref="AI105" r:id="rId103"/>
    <hyperlink ref="AI106" r:id="rId104"/>
    <hyperlink ref="AI107" r:id="rId105"/>
    <hyperlink ref="AI108" r:id="rId106"/>
    <hyperlink ref="AI109" r:id="rId107"/>
    <hyperlink ref="AI110" r:id="rId108"/>
    <hyperlink ref="AI111" r:id="rId109"/>
    <hyperlink ref="AI112" r:id="rId110"/>
    <hyperlink ref="AI113" r:id="rId111"/>
    <hyperlink ref="AI114" r:id="rId112"/>
    <hyperlink ref="AI115" r:id="rId113"/>
    <hyperlink ref="AI116" r:id="rId114"/>
    <hyperlink ref="AI117" r:id="rId115"/>
    <hyperlink ref="AI118" r:id="rId116"/>
    <hyperlink ref="AI119" r:id="rId117"/>
    <hyperlink ref="AI120" r:id="rId118"/>
    <hyperlink ref="AI121" r:id="rId119"/>
    <hyperlink ref="AI122" r:id="rId120"/>
    <hyperlink ref="AI123" r:id="rId121"/>
    <hyperlink ref="AI124" r:id="rId122"/>
    <hyperlink ref="AI125" r:id="rId123"/>
    <hyperlink ref="AI126" r:id="rId124"/>
    <hyperlink ref="AI127" r:id="rId125"/>
    <hyperlink ref="AI128" r:id="rId126"/>
    <hyperlink ref="AI129" r:id="rId127"/>
    <hyperlink ref="AI130" r:id="rId128"/>
    <hyperlink ref="AI131" r:id="rId129"/>
    <hyperlink ref="AI132" r:id="rId130"/>
    <hyperlink ref="AI133" r:id="rId131"/>
    <hyperlink ref="AI134" r:id="rId132"/>
    <hyperlink ref="AI135" r:id="rId133"/>
    <hyperlink ref="AI136" r:id="rId134"/>
    <hyperlink ref="AI137" r:id="rId135"/>
    <hyperlink ref="AI138" r:id="rId136"/>
    <hyperlink ref="AI139" r:id="rId137"/>
    <hyperlink ref="AI140" r:id="rId138"/>
    <hyperlink ref="AI141" r:id="rId139"/>
    <hyperlink ref="AI142" r:id="rId140"/>
    <hyperlink ref="AI143" r:id="rId141"/>
    <hyperlink ref="AI144" r:id="rId142"/>
    <hyperlink ref="AI145" r:id="rId143"/>
    <hyperlink ref="AI146" r:id="rId144"/>
    <hyperlink ref="AI147" r:id="rId145"/>
    <hyperlink ref="AI148" r:id="rId146"/>
    <hyperlink ref="AI149" r:id="rId147"/>
    <hyperlink ref="AI150" r:id="rId148"/>
    <hyperlink ref="AI151" r:id="rId149"/>
    <hyperlink ref="AI152" r:id="rId150"/>
    <hyperlink ref="AI153" r:id="rId151"/>
    <hyperlink ref="AI154" r:id="rId152"/>
    <hyperlink ref="AI155" r:id="rId153"/>
    <hyperlink ref="AI156" r:id="rId154"/>
    <hyperlink ref="AI157" r:id="rId155"/>
    <hyperlink ref="AI158" r:id="rId156"/>
    <hyperlink ref="AI159" r:id="rId157"/>
    <hyperlink ref="AI160" r:id="rId158"/>
    <hyperlink ref="AI161" r:id="rId159"/>
    <hyperlink ref="AI162" r:id="rId160"/>
    <hyperlink ref="AI163" r:id="rId161"/>
    <hyperlink ref="AI164" r:id="rId162"/>
    <hyperlink ref="AI165" r:id="rId163"/>
    <hyperlink ref="AI166" r:id="rId164"/>
    <hyperlink ref="AI167" r:id="rId165"/>
    <hyperlink ref="AI168" r:id="rId166"/>
    <hyperlink ref="AI169" r:id="rId167"/>
    <hyperlink ref="AI170" r:id="rId168"/>
    <hyperlink ref="AI171" r:id="rId169"/>
    <hyperlink ref="AI172" r:id="rId170"/>
    <hyperlink ref="AI173" r:id="rId171"/>
    <hyperlink ref="AI174" r:id="rId172"/>
    <hyperlink ref="AI175" r:id="rId173"/>
    <hyperlink ref="AI176" r:id="rId174"/>
    <hyperlink ref="AI177" r:id="rId175"/>
    <hyperlink ref="AI178" r:id="rId176"/>
    <hyperlink ref="AI179" r:id="rId177"/>
    <hyperlink ref="AI180" r:id="rId178"/>
    <hyperlink ref="AI181" r:id="rId179"/>
    <hyperlink ref="AI182" r:id="rId180"/>
    <hyperlink ref="AI183" r:id="rId181"/>
    <hyperlink ref="AI184" r:id="rId182"/>
    <hyperlink ref="AI185" r:id="rId183"/>
    <hyperlink ref="AI186" r:id="rId184"/>
    <hyperlink ref="AI187" r:id="rId185"/>
    <hyperlink ref="AI188" r:id="rId186"/>
    <hyperlink ref="AI189" r:id="rId187"/>
    <hyperlink ref="AI190" r:id="rId188"/>
    <hyperlink ref="AI191" r:id="rId189"/>
    <hyperlink ref="AI192" r:id="rId190"/>
    <hyperlink ref="AI193" r:id="rId191"/>
    <hyperlink ref="AI194" r:id="rId192"/>
    <hyperlink ref="AI195" r:id="rId193"/>
    <hyperlink ref="AI196" r:id="rId194"/>
    <hyperlink ref="AI197" r:id="rId195"/>
    <hyperlink ref="AI198" r:id="rId196"/>
    <hyperlink ref="AI199" r:id="rId197"/>
    <hyperlink ref="AI200" r:id="rId198"/>
    <hyperlink ref="AI201" r:id="rId199"/>
    <hyperlink ref="AI202" r:id="rId200"/>
    <hyperlink ref="AI203" r:id="rId201"/>
    <hyperlink ref="AI204" r:id="rId202"/>
    <hyperlink ref="AI205" r:id="rId203"/>
    <hyperlink ref="AI206" r:id="rId204"/>
    <hyperlink ref="AI207" r:id="rId205"/>
    <hyperlink ref="AI208" r:id="rId206"/>
    <hyperlink ref="AI209" r:id="rId207"/>
    <hyperlink ref="AI210" r:id="rId208"/>
    <hyperlink ref="AI211" r:id="rId209"/>
    <hyperlink ref="AI212" r:id="rId210"/>
    <hyperlink ref="AI213" r:id="rId211"/>
    <hyperlink ref="AI214" r:id="rId212"/>
    <hyperlink ref="AI215" r:id="rId213"/>
    <hyperlink ref="AI216" r:id="rId214"/>
    <hyperlink ref="AI217" r:id="rId215"/>
    <hyperlink ref="AI218" r:id="rId216"/>
    <hyperlink ref="AI219" r:id="rId217"/>
    <hyperlink ref="AI220" r:id="rId218"/>
    <hyperlink ref="AI221" r:id="rId219"/>
    <hyperlink ref="AI222" r:id="rId220"/>
    <hyperlink ref="AI223" r:id="rId221"/>
    <hyperlink ref="AI224" r:id="rId222"/>
    <hyperlink ref="AI225" r:id="rId223"/>
    <hyperlink ref="AI226" r:id="rId224"/>
    <hyperlink ref="AI227" r:id="rId225"/>
    <hyperlink ref="AI228" r:id="rId226"/>
    <hyperlink ref="AI229" r:id="rId227"/>
    <hyperlink ref="AI230" r:id="rId228"/>
    <hyperlink ref="AI231" r:id="rId229"/>
    <hyperlink ref="AI232" r:id="rId230"/>
    <hyperlink ref="AI233" r:id="rId231"/>
    <hyperlink ref="AI234" r:id="rId232"/>
    <hyperlink ref="AI235" r:id="rId233"/>
    <hyperlink ref="AI236" r:id="rId234"/>
    <hyperlink ref="AI237" r:id="rId235"/>
    <hyperlink ref="AI238" r:id="rId236"/>
    <hyperlink ref="AI239" r:id="rId237"/>
    <hyperlink ref="AI240" r:id="rId238"/>
    <hyperlink ref="AI241" r:id="rId239"/>
    <hyperlink ref="AI242" r:id="rId240"/>
    <hyperlink ref="AI243" r:id="rId241"/>
    <hyperlink ref="AI244" r:id="rId242"/>
    <hyperlink ref="AI245" r:id="rId243"/>
    <hyperlink ref="AI246" r:id="rId244"/>
    <hyperlink ref="AI247" r:id="rId245"/>
    <hyperlink ref="AI248" r:id="rId246"/>
    <hyperlink ref="AI249" r:id="rId247"/>
    <hyperlink ref="AI250" r:id="rId248"/>
    <hyperlink ref="AI251" r:id="rId249"/>
    <hyperlink ref="AI252" r:id="rId250"/>
    <hyperlink ref="AI253" r:id="rId251"/>
  </hyperlinks>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ummaryRight="0"/>
  </sheetPr>
  <dimension ref="A1:AC2"/>
  <sheetViews>
    <sheetView workbookViewId="0"/>
  </sheetViews>
  <sheetFormatPr defaultColWidth="12.5703125" defaultRowHeight="15.75" customHeight="1"/>
  <sheetData>
    <row r="1" spans="1:29">
      <c r="A1" s="3" t="s">
        <v>1699</v>
      </c>
      <c r="B1" s="3" t="s">
        <v>1700</v>
      </c>
      <c r="C1" s="3" t="s">
        <v>1701</v>
      </c>
      <c r="D1" s="3" t="s">
        <v>1702</v>
      </c>
      <c r="E1" s="3" t="s">
        <v>1703</v>
      </c>
      <c r="F1" s="3" t="s">
        <v>1704</v>
      </c>
      <c r="G1" s="3" t="s">
        <v>1705</v>
      </c>
      <c r="H1" s="3" t="s">
        <v>1706</v>
      </c>
      <c r="I1" s="3" t="s">
        <v>1707</v>
      </c>
      <c r="J1" s="3" t="s">
        <v>1708</v>
      </c>
      <c r="K1" s="3" t="s">
        <v>1709</v>
      </c>
      <c r="L1" s="3" t="s">
        <v>1710</v>
      </c>
      <c r="M1" s="3" t="s">
        <v>1711</v>
      </c>
      <c r="N1" s="3" t="s">
        <v>1712</v>
      </c>
      <c r="O1" s="3" t="s">
        <v>1713</v>
      </c>
      <c r="P1" s="3" t="s">
        <v>1714</v>
      </c>
      <c r="Q1" s="3" t="s">
        <v>1715</v>
      </c>
      <c r="R1" s="3" t="s">
        <v>1716</v>
      </c>
      <c r="S1" s="3" t="s">
        <v>1717</v>
      </c>
      <c r="T1" s="3" t="s">
        <v>1718</v>
      </c>
      <c r="U1" s="3" t="s">
        <v>1719</v>
      </c>
      <c r="V1" s="3" t="s">
        <v>1720</v>
      </c>
      <c r="W1" s="3" t="s">
        <v>1721</v>
      </c>
      <c r="X1" s="3" t="s">
        <v>1722</v>
      </c>
      <c r="Y1" s="3" t="s">
        <v>1723</v>
      </c>
      <c r="Z1" s="3" t="s">
        <v>1724</v>
      </c>
      <c r="AA1" s="3" t="s">
        <v>1725</v>
      </c>
      <c r="AB1" s="3" t="s">
        <v>1726</v>
      </c>
      <c r="AC1" s="3" t="s">
        <v>1727</v>
      </c>
    </row>
    <row r="2" spans="1:29">
      <c r="A2" s="3" t="s">
        <v>1728</v>
      </c>
      <c r="B2" s="3" t="s">
        <v>1729</v>
      </c>
      <c r="C2" s="3" t="s">
        <v>1730</v>
      </c>
      <c r="D2" s="19">
        <v>1860790606</v>
      </c>
      <c r="E2" s="19">
        <v>1</v>
      </c>
      <c r="F2" s="19">
        <v>2</v>
      </c>
      <c r="G2" s="3" t="s">
        <v>1731</v>
      </c>
      <c r="H2" s="3" t="s">
        <v>1732</v>
      </c>
      <c r="I2" s="3" t="s">
        <v>1732</v>
      </c>
      <c r="J2" s="3" t="s">
        <v>1733</v>
      </c>
      <c r="K2" s="3" t="s">
        <v>1734</v>
      </c>
      <c r="L2" s="3" t="s">
        <v>1734</v>
      </c>
      <c r="M2" s="3" t="s">
        <v>1735</v>
      </c>
      <c r="N2" s="3" t="b">
        <v>1</v>
      </c>
      <c r="O2" s="3" t="s">
        <v>1736</v>
      </c>
      <c r="P2" s="3" t="b">
        <v>0</v>
      </c>
      <c r="R2" s="3" t="b">
        <v>1</v>
      </c>
      <c r="S2" s="3" t="b">
        <v>1</v>
      </c>
      <c r="T2" s="3" t="s">
        <v>1737</v>
      </c>
      <c r="X2" s="3" t="b">
        <v>0</v>
      </c>
      <c r="Y2" s="3" t="s">
        <v>1738</v>
      </c>
      <c r="Z2" s="3" t="s">
        <v>1739</v>
      </c>
      <c r="AA2" s="3" t="b">
        <v>1</v>
      </c>
      <c r="AC2" s="3" t="s">
        <v>1740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Responses 1</vt:lpstr>
      <vt:lpstr>DO NOT DELETE - AutoCrat Job 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pondhe sir</cp:lastModifiedBy>
  <dcterms:modified xsi:type="dcterms:W3CDTF">2023-06-12T14:53:11Z</dcterms:modified>
</cp:coreProperties>
</file>